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<sst xmlns="http://schemas.openxmlformats.org/spreadsheetml/2006/main" count="382" uniqueCount="226">
  <si>
    <t>PILAR</t>
  </si>
  <si>
    <t>Canaleta</t>
  </si>
  <si>
    <t>m³</t>
  </si>
  <si>
    <t>kg</t>
  </si>
  <si>
    <t>m²</t>
  </si>
  <si>
    <t xml:space="preserve">un </t>
  </si>
  <si>
    <t>1.</t>
  </si>
  <si>
    <t>1.1</t>
  </si>
  <si>
    <t>1.2</t>
  </si>
  <si>
    <t>2.</t>
  </si>
  <si>
    <t>2.1</t>
  </si>
  <si>
    <t>2.2</t>
  </si>
  <si>
    <t>3.</t>
  </si>
  <si>
    <t>ARRIMO</t>
  </si>
  <si>
    <t>MURO</t>
  </si>
  <si>
    <t>3.1</t>
  </si>
  <si>
    <t>3.2</t>
  </si>
  <si>
    <t>3.3</t>
  </si>
  <si>
    <t>TOTAL ITEM</t>
  </si>
  <si>
    <t>10.01.040</t>
  </si>
  <si>
    <t>2.4</t>
  </si>
  <si>
    <t>Concreto preparado no local, fck = 30,0 MPa</t>
  </si>
  <si>
    <t>11.03.140</t>
  </si>
  <si>
    <t>Armadura em barra de aço CA-50 (A ou B) fyk= 500 Mpa</t>
  </si>
  <si>
    <t>Lançamento, espalhamento e adensamento de concreto ou massa em lastro e/ou enchimento</t>
  </si>
  <si>
    <t>11.16.020</t>
  </si>
  <si>
    <t>Forma em madeira comum para estrutura</t>
  </si>
  <si>
    <t>09.01.030</t>
  </si>
  <si>
    <t>Alvenaria de bloco de concreto estrutural 14 x 19 x 39 cm - classe B</t>
  </si>
  <si>
    <t>14.11.221</t>
  </si>
  <si>
    <t>-</t>
  </si>
  <si>
    <t>EMBASAMENTO</t>
  </si>
  <si>
    <t>m</t>
  </si>
  <si>
    <t>Broca em concreto armado diâmetro de 20 cm - completa</t>
  </si>
  <si>
    <t>12.01.020</t>
  </si>
  <si>
    <t>2.3</t>
  </si>
  <si>
    <t>4.</t>
  </si>
  <si>
    <t>4.1</t>
  </si>
  <si>
    <t>4.2</t>
  </si>
  <si>
    <t>4.3</t>
  </si>
  <si>
    <t>5.</t>
  </si>
  <si>
    <t>5.1</t>
  </si>
  <si>
    <t>5.2</t>
  </si>
  <si>
    <t>Demolição manual de alvenaria de fundação/embasamento</t>
  </si>
  <si>
    <t>Demolição manual de alvenaria de elevação ou elemento vazado, incluindo revestimento</t>
  </si>
  <si>
    <t>03.02.020</t>
  </si>
  <si>
    <t>03.02.040</t>
  </si>
  <si>
    <t>3.4</t>
  </si>
  <si>
    <t>3.5</t>
  </si>
  <si>
    <t>DEMOLIÇÃO</t>
  </si>
  <si>
    <t>Alvenaria de embasamento em tijolo maciço comum</t>
  </si>
  <si>
    <t>14.01.020</t>
  </si>
  <si>
    <t>_______________________________________</t>
  </si>
  <si>
    <t xml:space="preserve">TOTAL </t>
  </si>
  <si>
    <t>Alan dos Santos Silva</t>
  </si>
  <si>
    <t>CREA/SP 5064041275</t>
  </si>
  <si>
    <t>Local:</t>
  </si>
  <si>
    <t>1.3</t>
  </si>
  <si>
    <t>Pintura</t>
  </si>
  <si>
    <t>1.4</t>
  </si>
  <si>
    <t>1.5</t>
  </si>
  <si>
    <t>1.6</t>
  </si>
  <si>
    <t>1.7</t>
  </si>
  <si>
    <t>1.0</t>
  </si>
  <si>
    <t>Fundação</t>
  </si>
  <si>
    <t>06.02.020</t>
  </si>
  <si>
    <t>Escavação manual em solo de 1ª e 2ª categoria em vala ou cava até 1,5 m</t>
  </si>
  <si>
    <t>06.11.040</t>
  </si>
  <si>
    <t>Reaterro manual apiloado sem controle de compactação</t>
  </si>
  <si>
    <t>11.18.040</t>
  </si>
  <si>
    <t>Lastro de pedra britada</t>
  </si>
  <si>
    <t>09.01.020</t>
  </si>
  <si>
    <t>Forma em madeira comum para fundação</t>
  </si>
  <si>
    <t>2.0</t>
  </si>
  <si>
    <t>Estrutura</t>
  </si>
  <si>
    <t>Armadura em barra de aço CA-50 (A ou B) fyk = 500 MPa</t>
  </si>
  <si>
    <t>11.01.100</t>
  </si>
  <si>
    <t>Concreto usinado, fck = 20 MPa</t>
  </si>
  <si>
    <t>11.16.040</t>
  </si>
  <si>
    <t>Lançamento e adensamento de concreto ou massa em fundação</t>
  </si>
  <si>
    <t>Total do Item</t>
  </si>
  <si>
    <t>3.0</t>
  </si>
  <si>
    <t>Alvenaria</t>
  </si>
  <si>
    <t>11.16.060</t>
  </si>
  <si>
    <t>Lançamento e adensamento de concreto ou massa em estrutura</t>
  </si>
  <si>
    <t>14.04.200</t>
  </si>
  <si>
    <t>Alvenaria de bloco cerâmico de vedação, uso revestido, de 9 cm</t>
  </si>
  <si>
    <t>17.02.020</t>
  </si>
  <si>
    <t>Chapisco</t>
  </si>
  <si>
    <t>17.02.120</t>
  </si>
  <si>
    <t>Emboço comum</t>
  </si>
  <si>
    <t>Reboco</t>
  </si>
  <si>
    <t>17.02.220</t>
  </si>
  <si>
    <t>4.0</t>
  </si>
  <si>
    <t>Piso</t>
  </si>
  <si>
    <t>17.01.060</t>
  </si>
  <si>
    <t>Regularização de piso com nata de cimento e bianco</t>
  </si>
  <si>
    <t>18.06.062</t>
  </si>
  <si>
    <t>Placa cerâmica esmaltada PEI-5 para área interna, com textura semirrugosa, grupo de absorção BIb, resistência química A, assentado com argamassa colante industrializada</t>
  </si>
  <si>
    <t>18.06.063</t>
  </si>
  <si>
    <t>Rodapé em placa cerâmica esmaltada PEI-5 para área interna, com textura semirrugosa, grupo de absorção BIb, resistência química A,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</si>
  <si>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</si>
  <si>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</si>
  <si>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</si>
  <si>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</si>
  <si>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5.0</t>
  </si>
  <si>
    <t>Instalação Hidráulica</t>
  </si>
  <si>
    <t>6.0</t>
  </si>
  <si>
    <t>46.02.060</t>
  </si>
  <si>
    <t>Tubo de PVC rígido branco PxB com virola e anel de borracha, linha esgoto série normal, DN= 75 mm, inclusive conexões</t>
  </si>
  <si>
    <t>44.01.110</t>
  </si>
  <si>
    <t>Lavatório de louça com coluna</t>
  </si>
  <si>
    <t>un</t>
  </si>
  <si>
    <t>44.03.440</t>
  </si>
  <si>
    <t>Torneira curta sem rosca para uso geral, em latão fundido cromado, DN= 3/4´</t>
  </si>
  <si>
    <t>04.02.070</t>
  </si>
  <si>
    <t>Retirada de estrutura em madeira tesoura - telhas perfil qualquer</t>
  </si>
  <si>
    <t>04.03.040</t>
  </si>
  <si>
    <t>Retirada de telhamento perfil e material qualquer, exceto barro</t>
  </si>
  <si>
    <t>15.01.110</t>
  </si>
  <si>
    <t>Estrutura de madeira tesourada para telha perfil ondulado - vãos até 7,00 m</t>
  </si>
  <si>
    <t>7.0</t>
  </si>
  <si>
    <t>Esquadrias</t>
  </si>
  <si>
    <t>04.14.040</t>
  </si>
  <si>
    <t>Retirada de esquadria em vidro</t>
  </si>
  <si>
    <t>8.0</t>
  </si>
  <si>
    <t>33.10.010</t>
  </si>
  <si>
    <t>Tinta látex antimofo em massa, inclusive preparo</t>
  </si>
  <si>
    <t>9.0</t>
  </si>
  <si>
    <t>1.8</t>
  </si>
  <si>
    <t>5.3</t>
  </si>
  <si>
    <t>5.4</t>
  </si>
  <si>
    <t>5.5</t>
  </si>
  <si>
    <t>6.1</t>
  </si>
  <si>
    <t>6.2</t>
  </si>
  <si>
    <t>6.3</t>
  </si>
  <si>
    <t>6.4</t>
  </si>
  <si>
    <t>6.5</t>
  </si>
  <si>
    <t>7.1</t>
  </si>
  <si>
    <t>7.2</t>
  </si>
  <si>
    <t>7.3</t>
  </si>
  <si>
    <t>8.1</t>
  </si>
  <si>
    <t>8.2</t>
  </si>
  <si>
    <t>8.3</t>
  </si>
  <si>
    <t>9.1</t>
  </si>
  <si>
    <t>Obra:</t>
  </si>
  <si>
    <t xml:space="preserve">RUA LUIZ DE PAULA BRAGA Nº 71 - PARQUE DAS PALMEIRAS - LUCÉLIA </t>
  </si>
  <si>
    <t>Data:</t>
  </si>
  <si>
    <t>Fonte:</t>
  </si>
  <si>
    <t>BDI:</t>
  </si>
  <si>
    <t>Fonte</t>
  </si>
  <si>
    <t>Código</t>
  </si>
  <si>
    <t>Item</t>
  </si>
  <si>
    <t>Descrição dos Serviços</t>
  </si>
  <si>
    <t>Unid.</t>
  </si>
  <si>
    <t>Valor Unit</t>
  </si>
  <si>
    <t>Pintura Interna</t>
  </si>
  <si>
    <t>33.10.041</t>
  </si>
  <si>
    <t>33.10.050</t>
  </si>
  <si>
    <t>33.06.020</t>
  </si>
  <si>
    <t>8.4</t>
  </si>
  <si>
    <t>Esmalte à base de água em massa, inclusive preparo</t>
  </si>
  <si>
    <t>Tinta acrílica em massa, inclusive preparo</t>
  </si>
  <si>
    <t>Acrílico para quadras e pisos cimentados</t>
  </si>
  <si>
    <t>CPOS</t>
  </si>
  <si>
    <t>Pintura Externa</t>
  </si>
  <si>
    <t>Pintura Piso</t>
  </si>
  <si>
    <t>16.33.022</t>
  </si>
  <si>
    <t>6.6</t>
  </si>
  <si>
    <t>Calha, rufo, afins em chapa galvanizada nº 24 - corte 0,33 m</t>
  </si>
  <si>
    <t>REFORMA DA UBS " PSF DR DOMINGOS RIBEIRO SANTOS NETO</t>
  </si>
  <si>
    <t>CPOS 178  SD  e SINAPI 12/2019 - SD</t>
  </si>
  <si>
    <t>Qtde</t>
  </si>
  <si>
    <t>TOTAL C/ BDI</t>
  </si>
  <si>
    <t>Cobertura / Forro / Rufos</t>
  </si>
  <si>
    <t>Laje pré-fabricada mista vigota treliçada/lajota cerâmica - LT 12 (8+4) e capa com concreto de 25 Mpa</t>
  </si>
  <si>
    <t>13.01.130</t>
  </si>
  <si>
    <t>25.01.050</t>
  </si>
  <si>
    <t>26.02.060</t>
  </si>
  <si>
    <t>16.02.030</t>
  </si>
  <si>
    <t>Telha de barro tipo romana</t>
  </si>
  <si>
    <t>37.13.700</t>
  </si>
  <si>
    <t>UNID</t>
  </si>
  <si>
    <t>37.13.800</t>
  </si>
  <si>
    <t>Mini-disjuntor termomagnético, unipolar 127/220 V, corrente de 10 A até 32 A</t>
  </si>
  <si>
    <t>38.01.040</t>
  </si>
  <si>
    <t>Eletroduto de PVC rígido roscável de 3/4´ - com acessórios</t>
  </si>
  <si>
    <t>8.5</t>
  </si>
  <si>
    <t>8.6</t>
  </si>
  <si>
    <t>8.7</t>
  </si>
  <si>
    <t>8.8</t>
  </si>
  <si>
    <t>8.9</t>
  </si>
  <si>
    <t>8.10</t>
  </si>
  <si>
    <t>8.11</t>
  </si>
  <si>
    <t>39.02.016</t>
  </si>
  <si>
    <t>Cabo de cobre de 2,5 mm², isolamento 750 V - isolação em PVC 70°C</t>
  </si>
  <si>
    <t>M</t>
  </si>
  <si>
    <t>Caixa em PVC de 4´ x 2´</t>
  </si>
  <si>
    <t>39.02.020</t>
  </si>
  <si>
    <t>Cabo de cobre de 4 mm², isolamento 750 V - isolação em PVC 70°C</t>
  </si>
  <si>
    <t>40.05.040</t>
  </si>
  <si>
    <t>40.05.060</t>
  </si>
  <si>
    <t>Interruptor com 1 tecla simples e placa</t>
  </si>
  <si>
    <t>Interruptor com 2 teclas simples e placa</t>
  </si>
  <si>
    <t>Luminária tipo plafon, de sobrepor, com 1 lâmpada led - fornecimento e instalação. Af_11/2017</t>
  </si>
  <si>
    <t>SIN</t>
  </si>
  <si>
    <t>Tomada 2P+T de 10 A - 250 V, completa</t>
  </si>
  <si>
    <t>Caixa em PVC octogonal de 4´ x 4´</t>
  </si>
  <si>
    <t>Tomada 3P+T de 63 A, blindada industrial de embutir</t>
  </si>
  <si>
    <t>40.04.146</t>
  </si>
  <si>
    <t>Instalações Elétricas</t>
  </si>
  <si>
    <t xml:space="preserve">Disjuntor série universal, em cx mold, térmico e magnético fixos, bipolar 480/600 V, </t>
  </si>
  <si>
    <t>8.12</t>
  </si>
  <si>
    <t>40.01.020</t>
  </si>
  <si>
    <t>40.01.040</t>
  </si>
  <si>
    <t>40.04.450</t>
  </si>
  <si>
    <t>9.1.1</t>
  </si>
  <si>
    <t>9.2</t>
  </si>
  <si>
    <t>9.2.1</t>
  </si>
  <si>
    <t>9.2.2</t>
  </si>
  <si>
    <t>9.3</t>
  </si>
  <si>
    <t>9.3.1</t>
  </si>
  <si>
    <t>8.1.2</t>
  </si>
  <si>
    <t xml:space="preserve">PREFEITURA MUNICIPAL DE LUCÉLIA
Avenida Brasil, 1101 – Centro – CEP 17780-000 - Lucélia – Estado de São Paulo
Telefone (18) 3551-9200 - pmluce@terra.com.br
</t>
  </si>
  <si>
    <t>Anexo VI B- Planilha orçamentária - PLANILHA ORÇAMENTARIA</t>
  </si>
  <si>
    <t>Engenheiro Civil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</si>
</sst>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 \ mmmm\,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b/>
      <sz val="14"/>
      <name val="Bahnschrift Light"/>
      <family val="2"/>
    </font>
    <font>
      <sz val="14"/>
      <name val="Bahnschrift Light"/>
      <family val="2"/>
    </font>
    <font>
      <b/>
      <sz val="14"/>
      <color indexed="8"/>
      <name val="Bahnschrift Light"/>
      <family val="2"/>
    </font>
    <font>
      <sz val="14"/>
      <color indexed="8"/>
      <name val="Bahnschrift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Bahnschrift Light"/>
      <family val="2"/>
    </font>
    <font>
      <b/>
      <sz val="14"/>
      <color theme="1"/>
      <name val="Bahnschrift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2" fontId="47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43" fontId="8" fillId="0" borderId="13" xfId="54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43" fontId="9" fillId="0" borderId="13" xfId="54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/>
    </xf>
    <xf numFmtId="44" fontId="9" fillId="0" borderId="13" xfId="54" applyNumberFormat="1" applyFont="1" applyBorder="1" applyAlignment="1">
      <alignment vertical="center"/>
    </xf>
    <xf numFmtId="44" fontId="9" fillId="0" borderId="11" xfId="54" applyNumberFormat="1" applyFont="1" applyBorder="1" applyAlignment="1">
      <alignment vertical="center"/>
    </xf>
    <xf numFmtId="44" fontId="49" fillId="0" borderId="14" xfId="0" applyNumberFormat="1" applyFont="1" applyBorder="1" applyAlignment="1">
      <alignment vertical="center"/>
    </xf>
    <xf numFmtId="44" fontId="49" fillId="0" borderId="11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3" fontId="9" fillId="0" borderId="14" xfId="54" applyFont="1" applyBorder="1" applyAlignment="1">
      <alignment horizontal="center" vertical="center"/>
    </xf>
    <xf numFmtId="2" fontId="9" fillId="0" borderId="14" xfId="0" applyNumberFormat="1" applyFont="1" applyBorder="1" applyAlignment="1">
      <alignment vertical="center" wrapText="1"/>
    </xf>
    <xf numFmtId="4" fontId="9" fillId="0" borderId="14" xfId="54" applyNumberFormat="1" applyFont="1" applyBorder="1" applyAlignment="1">
      <alignment horizontal="center" vertical="center"/>
    </xf>
    <xf numFmtId="44" fontId="9" fillId="0" borderId="14" xfId="54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3" fontId="9" fillId="0" borderId="0" xfId="54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 wrapText="1"/>
    </xf>
    <xf numFmtId="4" fontId="9" fillId="0" borderId="0" xfId="54" applyNumberFormat="1" applyFont="1" applyBorder="1" applyAlignment="1">
      <alignment horizontal="center" vertical="center"/>
    </xf>
    <xf numFmtId="44" fontId="9" fillId="0" borderId="0" xfId="54" applyNumberFormat="1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6" fillId="33" borderId="13" xfId="54" applyNumberFormat="1" applyFont="1" applyFill="1" applyBorder="1" applyAlignment="1">
      <alignment horizontal="center" vertical="center" wrapText="1"/>
    </xf>
    <xf numFmtId="4" fontId="6" fillId="33" borderId="16" xfId="54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 wrapText="1"/>
    </xf>
    <xf numFmtId="44" fontId="9" fillId="0" borderId="16" xfId="54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4" fontId="8" fillId="0" borderId="13" xfId="54" applyNumberFormat="1" applyFont="1" applyBorder="1" applyAlignment="1">
      <alignment vertical="center"/>
    </xf>
    <xf numFmtId="44" fontId="8" fillId="0" borderId="16" xfId="54" applyNumberFormat="1" applyFont="1" applyBorder="1" applyAlignment="1">
      <alignment vertical="center"/>
    </xf>
    <xf numFmtId="44" fontId="9" fillId="0" borderId="17" xfId="54" applyNumberFormat="1" applyFont="1" applyBorder="1" applyAlignment="1">
      <alignment horizontal="center" vertical="center"/>
    </xf>
    <xf numFmtId="44" fontId="9" fillId="0" borderId="17" xfId="54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8" xfId="50" applyFont="1" applyBorder="1" applyAlignment="1">
      <alignment horizontal="center" vertical="center"/>
      <protection/>
    </xf>
    <xf numFmtId="0" fontId="9" fillId="0" borderId="13" xfId="0" applyFont="1" applyBorder="1" applyAlignment="1">
      <alignment vertical="center" wrapText="1"/>
    </xf>
    <xf numFmtId="0" fontId="48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horizontal="center" vertical="center"/>
    </xf>
    <xf numFmtId="43" fontId="9" fillId="34" borderId="19" xfId="54" applyFont="1" applyFill="1" applyBorder="1" applyAlignment="1">
      <alignment horizontal="center" vertical="center"/>
    </xf>
    <xf numFmtId="2" fontId="9" fillId="34" borderId="19" xfId="0" applyNumberFormat="1" applyFont="1" applyFill="1" applyBorder="1" applyAlignment="1">
      <alignment vertical="center" wrapText="1"/>
    </xf>
    <xf numFmtId="43" fontId="8" fillId="34" borderId="19" xfId="54" applyFont="1" applyFill="1" applyBorder="1" applyAlignment="1">
      <alignment horizontal="right" vertical="center"/>
    </xf>
    <xf numFmtId="43" fontId="8" fillId="34" borderId="17" xfId="54" applyFont="1" applyFill="1" applyBorder="1" applyAlignment="1">
      <alignment horizontal="right" vertical="center"/>
    </xf>
    <xf numFmtId="44" fontId="8" fillId="34" borderId="13" xfId="54" applyNumberFormat="1" applyFont="1" applyFill="1" applyBorder="1" applyAlignment="1">
      <alignment vertical="center"/>
    </xf>
    <xf numFmtId="44" fontId="8" fillId="34" borderId="16" xfId="54" applyNumberFormat="1" applyFont="1" applyFill="1" applyBorder="1" applyAlignment="1">
      <alignment vertical="center"/>
    </xf>
    <xf numFmtId="44" fontId="49" fillId="0" borderId="13" xfId="0" applyNumberFormat="1" applyFont="1" applyBorder="1" applyAlignment="1">
      <alignment vertical="center"/>
    </xf>
    <xf numFmtId="44" fontId="49" fillId="0" borderId="16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vertical="center" wrapText="1"/>
    </xf>
    <xf numFmtId="4" fontId="48" fillId="0" borderId="0" xfId="0" applyNumberFormat="1" applyFont="1" applyBorder="1" applyAlignment="1">
      <alignment horizontal="center" vertical="center"/>
    </xf>
    <xf numFmtId="44" fontId="48" fillId="0" borderId="0" xfId="0" applyNumberFormat="1" applyFont="1" applyBorder="1" applyAlignment="1">
      <alignment vertical="center"/>
    </xf>
    <xf numFmtId="44" fontId="48" fillId="0" borderId="11" xfId="0" applyNumberFormat="1" applyFont="1" applyBorder="1" applyAlignment="1">
      <alignment vertical="center"/>
    </xf>
    <xf numFmtId="2" fontId="48" fillId="0" borderId="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2" fontId="48" fillId="0" borderId="21" xfId="0" applyNumberFormat="1" applyFont="1" applyBorder="1" applyAlignment="1">
      <alignment vertical="center" wrapText="1"/>
    </xf>
    <xf numFmtId="4" fontId="48" fillId="0" borderId="21" xfId="0" applyNumberFormat="1" applyFont="1" applyBorder="1" applyAlignment="1">
      <alignment horizontal="center" vertical="center"/>
    </xf>
    <xf numFmtId="44" fontId="48" fillId="0" borderId="21" xfId="0" applyNumberFormat="1" applyFont="1" applyBorder="1" applyAlignment="1">
      <alignment vertical="center"/>
    </xf>
    <xf numFmtId="44" fontId="48" fillId="0" borderId="2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 wrapText="1"/>
    </xf>
    <xf numFmtId="4" fontId="48" fillId="0" borderId="0" xfId="0" applyNumberFormat="1" applyFont="1" applyAlignment="1">
      <alignment horizontal="center" vertical="center"/>
    </xf>
    <xf numFmtId="44" fontId="48" fillId="0" borderId="0" xfId="0" applyNumberFormat="1" applyFont="1" applyAlignment="1">
      <alignment vertical="center"/>
    </xf>
    <xf numFmtId="43" fontId="8" fillId="0" borderId="23" xfId="54" applyFont="1" applyBorder="1" applyAlignment="1">
      <alignment horizontal="right" vertical="center"/>
    </xf>
    <xf numFmtId="43" fontId="8" fillId="0" borderId="19" xfId="54" applyFont="1" applyBorder="1" applyAlignment="1">
      <alignment horizontal="right" vertical="center"/>
    </xf>
    <xf numFmtId="43" fontId="8" fillId="0" borderId="17" xfId="54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38100</xdr:rowOff>
    </xdr:from>
    <xdr:to>
      <xdr:col>1</xdr:col>
      <xdr:colOff>552450</xdr:colOff>
      <xdr:row>2</xdr:row>
      <xdr:rowOff>333375</xdr:rowOff>
    </xdr:to>
    <xdr:pic>
      <xdr:nvPicPr>
        <xdr:cNvPr id="1" name="Imagem 1" descr="Logotipo_Lucé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iente\Desktop\SINAPI\CPOS\178\SERVICOSSD_17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-O"/>
    </sheetNames>
    <sheetDataSet>
      <sheetData sheetId="0">
        <row r="1407">
          <cell r="C1407" t="str">
            <v>Caixilho em alumínio basculante, sob medida</v>
          </cell>
        </row>
        <row r="1472">
          <cell r="C1472" t="str">
            <v>Vidro temperado incolor de 10 mm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228">
      <selection activeCell="I251" sqref="I251"/>
    </sheetView>
  </sheetViews>
  <sheetFormatPr defaultColWidth="9.140625" defaultRowHeight="15"/>
  <cols>
    <col min="1" max="1" width="6.8515625" style="87" bestFit="1" customWidth="1"/>
    <col min="2" max="2" width="10.421875" style="88" bestFit="1" customWidth="1"/>
    <col min="3" max="3" width="6.57421875" style="88" bestFit="1" customWidth="1"/>
    <col min="4" max="4" width="48.28125" style="89" customWidth="1"/>
    <col min="5" max="5" width="7.140625" style="88" bestFit="1" customWidth="1"/>
    <col min="6" max="6" width="13.57421875" style="90" customWidth="1"/>
    <col min="7" max="7" width="16.00390625" style="91" bestFit="1" customWidth="1"/>
    <col min="8" max="8" width="22.421875" style="91" bestFit="1" customWidth="1"/>
    <col min="9" max="9" width="21.140625" style="91" bestFit="1" customWidth="1"/>
    <col min="10" max="16384" width="9.140625" style="5" customWidth="1"/>
  </cols>
  <sheetData>
    <row r="1" spans="1:9" ht="15">
      <c r="A1" s="103" t="s">
        <v>223</v>
      </c>
      <c r="B1" s="104"/>
      <c r="C1" s="104"/>
      <c r="D1" s="104"/>
      <c r="E1" s="104"/>
      <c r="F1" s="104"/>
      <c r="G1" s="104"/>
      <c r="H1" s="104"/>
      <c r="I1" s="105"/>
    </row>
    <row r="2" spans="1:9" ht="15">
      <c r="A2" s="106"/>
      <c r="B2" s="107"/>
      <c r="C2" s="107"/>
      <c r="D2" s="107"/>
      <c r="E2" s="107"/>
      <c r="F2" s="107"/>
      <c r="G2" s="107"/>
      <c r="H2" s="107"/>
      <c r="I2" s="108"/>
    </row>
    <row r="3" spans="1:9" ht="43.5" customHeight="1">
      <c r="A3" s="106"/>
      <c r="B3" s="107"/>
      <c r="C3" s="107"/>
      <c r="D3" s="107"/>
      <c r="E3" s="107"/>
      <c r="F3" s="107"/>
      <c r="G3" s="107"/>
      <c r="H3" s="107"/>
      <c r="I3" s="108"/>
    </row>
    <row r="4" spans="1:9" ht="21.75" customHeight="1">
      <c r="A4" s="111" t="s">
        <v>224</v>
      </c>
      <c r="B4" s="112"/>
      <c r="C4" s="112"/>
      <c r="D4" s="112"/>
      <c r="E4" s="112"/>
      <c r="F4" s="112"/>
      <c r="G4" s="112"/>
      <c r="H4" s="112"/>
      <c r="I4" s="113"/>
    </row>
    <row r="5" spans="1:14" ht="18">
      <c r="A5" s="10" t="s">
        <v>145</v>
      </c>
      <c r="B5" s="101" t="s">
        <v>170</v>
      </c>
      <c r="C5" s="101"/>
      <c r="D5" s="101"/>
      <c r="E5" s="101"/>
      <c r="F5" s="101"/>
      <c r="G5" s="101"/>
      <c r="H5" s="101"/>
      <c r="I5" s="114"/>
      <c r="J5" s="102"/>
      <c r="K5" s="102"/>
      <c r="L5" s="102"/>
      <c r="M5" s="102"/>
      <c r="N5" s="102"/>
    </row>
    <row r="6" spans="1:14" ht="18">
      <c r="A6" s="10" t="s">
        <v>56</v>
      </c>
      <c r="B6" s="109" t="s">
        <v>146</v>
      </c>
      <c r="C6" s="109"/>
      <c r="D6" s="109"/>
      <c r="E6" s="109"/>
      <c r="F6" s="109"/>
      <c r="G6" s="109"/>
      <c r="H6" s="109"/>
      <c r="I6" s="110"/>
      <c r="J6" s="6"/>
      <c r="K6" s="6"/>
      <c r="L6" s="6"/>
      <c r="M6" s="6"/>
      <c r="N6" s="6"/>
    </row>
    <row r="7" spans="1:14" ht="18">
      <c r="A7" s="10" t="s">
        <v>147</v>
      </c>
      <c r="B7" s="101">
        <v>43893</v>
      </c>
      <c r="C7" s="101"/>
      <c r="D7" s="101"/>
      <c r="E7" s="11"/>
      <c r="F7" s="12"/>
      <c r="G7" s="13"/>
      <c r="H7" s="13"/>
      <c r="I7" s="14"/>
      <c r="J7" s="1"/>
      <c r="K7" s="1"/>
      <c r="L7" s="1"/>
      <c r="M7" s="1"/>
      <c r="N7" s="2"/>
    </row>
    <row r="8" spans="1:14" ht="18">
      <c r="A8" s="10" t="s">
        <v>148</v>
      </c>
      <c r="B8" s="101" t="s">
        <v>171</v>
      </c>
      <c r="C8" s="101"/>
      <c r="D8" s="101"/>
      <c r="E8" s="11"/>
      <c r="F8" s="15"/>
      <c r="G8" s="16"/>
      <c r="H8" s="16"/>
      <c r="I8" s="17"/>
      <c r="J8" s="7"/>
      <c r="K8" s="1"/>
      <c r="L8" s="1"/>
      <c r="M8" s="1"/>
      <c r="N8" s="2"/>
    </row>
    <row r="9" spans="1:14" ht="18">
      <c r="A9" s="18" t="s">
        <v>149</v>
      </c>
      <c r="B9" s="19">
        <v>0.2204</v>
      </c>
      <c r="C9" s="20"/>
      <c r="D9" s="21"/>
      <c r="E9" s="20"/>
      <c r="F9" s="20"/>
      <c r="G9" s="22"/>
      <c r="H9" s="22"/>
      <c r="I9" s="23"/>
      <c r="J9" s="3"/>
      <c r="K9" s="3"/>
      <c r="L9" s="3"/>
      <c r="M9" s="3"/>
      <c r="N9" s="4"/>
    </row>
    <row r="10" spans="1:9" ht="18" hidden="1">
      <c r="A10" s="24"/>
      <c r="B10" s="25"/>
      <c r="C10" s="26" t="s">
        <v>6</v>
      </c>
      <c r="D10" s="98" t="s">
        <v>49</v>
      </c>
      <c r="E10" s="99"/>
      <c r="F10" s="99"/>
      <c r="G10" s="99"/>
      <c r="H10" s="100"/>
      <c r="I10" s="27"/>
    </row>
    <row r="11" spans="1:9" ht="36" hidden="1">
      <c r="A11" s="24"/>
      <c r="B11" s="28" t="s">
        <v>45</v>
      </c>
      <c r="C11" s="29" t="s">
        <v>7</v>
      </c>
      <c r="D11" s="30" t="s">
        <v>43</v>
      </c>
      <c r="E11" s="28" t="s">
        <v>2</v>
      </c>
      <c r="F11" s="31">
        <v>2.25</v>
      </c>
      <c r="G11" s="32">
        <v>75.85</v>
      </c>
      <c r="H11" s="32">
        <f>F11*G11</f>
        <v>170.6625</v>
      </c>
      <c r="I11" s="33"/>
    </row>
    <row r="12" spans="1:9" ht="36" hidden="1">
      <c r="A12" s="24"/>
      <c r="B12" s="28" t="s">
        <v>46</v>
      </c>
      <c r="C12" s="29" t="s">
        <v>8</v>
      </c>
      <c r="D12" s="30" t="s">
        <v>44</v>
      </c>
      <c r="E12" s="28" t="s">
        <v>2</v>
      </c>
      <c r="F12" s="31">
        <v>9</v>
      </c>
      <c r="G12" s="32">
        <v>49.85</v>
      </c>
      <c r="H12" s="32">
        <f>F12*G12</f>
        <v>448.65000000000003</v>
      </c>
      <c r="I12" s="33"/>
    </row>
    <row r="13" spans="1:9" ht="18" hidden="1">
      <c r="A13" s="24"/>
      <c r="B13" s="97" t="s">
        <v>18</v>
      </c>
      <c r="C13" s="95"/>
      <c r="D13" s="95"/>
      <c r="E13" s="95"/>
      <c r="F13" s="95"/>
      <c r="G13" s="96"/>
      <c r="H13" s="34">
        <f>SUM(H11:H12)</f>
        <v>619.3125</v>
      </c>
      <c r="I13" s="35"/>
    </row>
    <row r="14" spans="1:9" ht="18" hidden="1">
      <c r="A14" s="24"/>
      <c r="B14" s="36"/>
      <c r="C14" s="26" t="s">
        <v>9</v>
      </c>
      <c r="D14" s="98" t="s">
        <v>31</v>
      </c>
      <c r="E14" s="99"/>
      <c r="F14" s="99"/>
      <c r="G14" s="99"/>
      <c r="H14" s="100"/>
      <c r="I14" s="27"/>
    </row>
    <row r="15" spans="1:9" ht="18" hidden="1">
      <c r="A15" s="24"/>
      <c r="B15" s="28" t="s">
        <v>22</v>
      </c>
      <c r="C15" s="29" t="s">
        <v>10</v>
      </c>
      <c r="D15" s="30" t="s">
        <v>21</v>
      </c>
      <c r="E15" s="29" t="s">
        <v>2</v>
      </c>
      <c r="F15" s="31">
        <v>1.8</v>
      </c>
      <c r="G15" s="32">
        <v>318.78</v>
      </c>
      <c r="H15" s="32">
        <f>F15*G15</f>
        <v>573.804</v>
      </c>
      <c r="I15" s="33"/>
    </row>
    <row r="16" spans="1:9" ht="36" hidden="1">
      <c r="A16" s="24"/>
      <c r="B16" s="28" t="s">
        <v>19</v>
      </c>
      <c r="C16" s="29" t="s">
        <v>11</v>
      </c>
      <c r="D16" s="30" t="s">
        <v>23</v>
      </c>
      <c r="E16" s="29" t="s">
        <v>3</v>
      </c>
      <c r="F16" s="31">
        <v>46.8</v>
      </c>
      <c r="G16" s="32">
        <v>4.89</v>
      </c>
      <c r="H16" s="32">
        <f>F16*G16</f>
        <v>228.85199999999998</v>
      </c>
      <c r="I16" s="33"/>
    </row>
    <row r="17" spans="1:9" ht="36" hidden="1">
      <c r="A17" s="24"/>
      <c r="B17" s="28" t="s">
        <v>34</v>
      </c>
      <c r="C17" s="29" t="s">
        <v>35</v>
      </c>
      <c r="D17" s="30" t="s">
        <v>33</v>
      </c>
      <c r="E17" s="29" t="s">
        <v>32</v>
      </c>
      <c r="F17" s="31">
        <v>24</v>
      </c>
      <c r="G17" s="32">
        <v>39.86</v>
      </c>
      <c r="H17" s="32">
        <f>F17*G17</f>
        <v>956.64</v>
      </c>
      <c r="I17" s="33"/>
    </row>
    <row r="18" spans="1:9" ht="15" customHeight="1" hidden="1">
      <c r="A18" s="24"/>
      <c r="B18" s="28" t="s">
        <v>51</v>
      </c>
      <c r="C18" s="29" t="s">
        <v>20</v>
      </c>
      <c r="D18" s="30" t="s">
        <v>50</v>
      </c>
      <c r="E18" s="28" t="s">
        <v>2</v>
      </c>
      <c r="F18" s="31">
        <v>2.57</v>
      </c>
      <c r="G18" s="32">
        <v>554.67</v>
      </c>
      <c r="H18" s="32">
        <f>F18*G18</f>
        <v>1425.5018999999998</v>
      </c>
      <c r="I18" s="33"/>
    </row>
    <row r="19" spans="1:9" ht="18" hidden="1">
      <c r="A19" s="24"/>
      <c r="B19" s="97" t="s">
        <v>18</v>
      </c>
      <c r="C19" s="95"/>
      <c r="D19" s="95"/>
      <c r="E19" s="95"/>
      <c r="F19" s="95"/>
      <c r="G19" s="96"/>
      <c r="H19" s="34">
        <f>SUM(H15:H18)</f>
        <v>3184.7978999999996</v>
      </c>
      <c r="I19" s="35"/>
    </row>
    <row r="20" spans="1:9" ht="18" hidden="1">
      <c r="A20" s="24"/>
      <c r="B20" s="36"/>
      <c r="C20" s="26" t="s">
        <v>12</v>
      </c>
      <c r="D20" s="98" t="s">
        <v>13</v>
      </c>
      <c r="E20" s="99"/>
      <c r="F20" s="99"/>
      <c r="G20" s="99"/>
      <c r="H20" s="100"/>
      <c r="I20" s="27"/>
    </row>
    <row r="21" spans="1:9" ht="18" hidden="1">
      <c r="A21" s="24"/>
      <c r="B21" s="28" t="s">
        <v>22</v>
      </c>
      <c r="C21" s="29" t="s">
        <v>15</v>
      </c>
      <c r="D21" s="30" t="s">
        <v>21</v>
      </c>
      <c r="E21" s="29" t="s">
        <v>2</v>
      </c>
      <c r="F21" s="31">
        <v>1.8</v>
      </c>
      <c r="G21" s="32">
        <v>318.78</v>
      </c>
      <c r="H21" s="32">
        <f>F21*G21</f>
        <v>573.804</v>
      </c>
      <c r="I21" s="33"/>
    </row>
    <row r="22" spans="1:9" ht="36" hidden="1">
      <c r="A22" s="24"/>
      <c r="B22" s="28" t="s">
        <v>19</v>
      </c>
      <c r="C22" s="29" t="s">
        <v>16</v>
      </c>
      <c r="D22" s="30" t="s">
        <v>23</v>
      </c>
      <c r="E22" s="29" t="s">
        <v>3</v>
      </c>
      <c r="F22" s="31">
        <v>115.84</v>
      </c>
      <c r="G22" s="32">
        <v>4.89</v>
      </c>
      <c r="H22" s="32">
        <f>F22*G22</f>
        <v>566.4576</v>
      </c>
      <c r="I22" s="33"/>
    </row>
    <row r="23" spans="1:9" ht="36" hidden="1">
      <c r="A23" s="24"/>
      <c r="B23" s="28" t="s">
        <v>25</v>
      </c>
      <c r="C23" s="29" t="s">
        <v>17</v>
      </c>
      <c r="D23" s="30" t="s">
        <v>24</v>
      </c>
      <c r="E23" s="29" t="s">
        <v>2</v>
      </c>
      <c r="F23" s="31">
        <v>1.8</v>
      </c>
      <c r="G23" s="32">
        <v>53.4</v>
      </c>
      <c r="H23" s="32">
        <f>F23*G23</f>
        <v>96.12</v>
      </c>
      <c r="I23" s="33"/>
    </row>
    <row r="24" spans="1:9" ht="15" customHeight="1" hidden="1">
      <c r="A24" s="24"/>
      <c r="B24" s="36" t="s">
        <v>30</v>
      </c>
      <c r="C24" s="29" t="s">
        <v>47</v>
      </c>
      <c r="D24" s="30" t="s">
        <v>1</v>
      </c>
      <c r="E24" s="29" t="s">
        <v>5</v>
      </c>
      <c r="F24" s="31">
        <v>143</v>
      </c>
      <c r="G24" s="32">
        <v>4.2</v>
      </c>
      <c r="H24" s="32">
        <f>F24*G24</f>
        <v>600.6</v>
      </c>
      <c r="I24" s="33"/>
    </row>
    <row r="25" spans="1:9" ht="36" hidden="1">
      <c r="A25" s="24"/>
      <c r="B25" s="28" t="s">
        <v>29</v>
      </c>
      <c r="C25" s="29" t="s">
        <v>48</v>
      </c>
      <c r="D25" s="30" t="s">
        <v>28</v>
      </c>
      <c r="E25" s="29" t="s">
        <v>4</v>
      </c>
      <c r="F25" s="31">
        <v>11.1</v>
      </c>
      <c r="G25" s="32">
        <v>55.19</v>
      </c>
      <c r="H25" s="32">
        <f>F25*G25</f>
        <v>612.6089999999999</v>
      </c>
      <c r="I25" s="33"/>
    </row>
    <row r="26" spans="1:15" ht="18" hidden="1">
      <c r="A26" s="24"/>
      <c r="B26" s="97" t="s">
        <v>18</v>
      </c>
      <c r="C26" s="95"/>
      <c r="D26" s="95"/>
      <c r="E26" s="95"/>
      <c r="F26" s="95"/>
      <c r="G26" s="96"/>
      <c r="H26" s="34">
        <f>SUM(H21:H25)</f>
        <v>2449.5905999999995</v>
      </c>
      <c r="I26" s="35"/>
      <c r="O26" s="8"/>
    </row>
    <row r="27" spans="1:9" ht="18" hidden="1">
      <c r="A27" s="24"/>
      <c r="B27" s="36"/>
      <c r="C27" s="37" t="s">
        <v>36</v>
      </c>
      <c r="D27" s="98" t="s">
        <v>0</v>
      </c>
      <c r="E27" s="99"/>
      <c r="F27" s="99"/>
      <c r="G27" s="99"/>
      <c r="H27" s="100"/>
      <c r="I27" s="27"/>
    </row>
    <row r="28" spans="1:9" ht="18" hidden="1">
      <c r="A28" s="24"/>
      <c r="B28" s="28" t="s">
        <v>22</v>
      </c>
      <c r="C28" s="29" t="s">
        <v>37</v>
      </c>
      <c r="D28" s="30" t="s">
        <v>21</v>
      </c>
      <c r="E28" s="29" t="s">
        <v>2</v>
      </c>
      <c r="F28" s="31">
        <v>1.5</v>
      </c>
      <c r="G28" s="32">
        <v>319.79</v>
      </c>
      <c r="H28" s="32">
        <f>F28*G28</f>
        <v>479.68500000000006</v>
      </c>
      <c r="I28" s="33"/>
    </row>
    <row r="29" spans="1:9" ht="36" hidden="1">
      <c r="A29" s="24"/>
      <c r="B29" s="28" t="s">
        <v>19</v>
      </c>
      <c r="C29" s="29" t="s">
        <v>38</v>
      </c>
      <c r="D29" s="30" t="s">
        <v>23</v>
      </c>
      <c r="E29" s="29" t="s">
        <v>3</v>
      </c>
      <c r="F29" s="31">
        <v>93.88</v>
      </c>
      <c r="G29" s="32">
        <v>5.2</v>
      </c>
      <c r="H29" s="32">
        <f>F29*G29</f>
        <v>488.176</v>
      </c>
      <c r="I29" s="33"/>
    </row>
    <row r="30" spans="1:11" ht="18" hidden="1">
      <c r="A30" s="24"/>
      <c r="B30" s="28" t="s">
        <v>27</v>
      </c>
      <c r="C30" s="29" t="s">
        <v>39</v>
      </c>
      <c r="D30" s="30" t="s">
        <v>26</v>
      </c>
      <c r="E30" s="29" t="s">
        <v>4</v>
      </c>
      <c r="F30" s="31">
        <v>5.76</v>
      </c>
      <c r="G30" s="32">
        <v>114.86</v>
      </c>
      <c r="H30" s="32">
        <f>F30*G30</f>
        <v>661.5935999999999</v>
      </c>
      <c r="I30" s="33"/>
      <c r="K30" s="8"/>
    </row>
    <row r="31" spans="1:9" ht="18" hidden="1">
      <c r="A31" s="24"/>
      <c r="B31" s="97" t="s">
        <v>18</v>
      </c>
      <c r="C31" s="95"/>
      <c r="D31" s="95"/>
      <c r="E31" s="95"/>
      <c r="F31" s="95"/>
      <c r="G31" s="96"/>
      <c r="H31" s="34">
        <f>SUM(H28:H30)</f>
        <v>1629.4546</v>
      </c>
      <c r="I31" s="35"/>
    </row>
    <row r="32" spans="1:9" ht="18" hidden="1">
      <c r="A32" s="24"/>
      <c r="B32" s="36"/>
      <c r="C32" s="37" t="s">
        <v>40</v>
      </c>
      <c r="D32" s="98" t="s">
        <v>14</v>
      </c>
      <c r="E32" s="99"/>
      <c r="F32" s="99"/>
      <c r="G32" s="99"/>
      <c r="H32" s="100"/>
      <c r="I32" s="27"/>
    </row>
    <row r="33" spans="1:9" ht="18" hidden="1">
      <c r="A33" s="24"/>
      <c r="B33" s="28" t="s">
        <v>22</v>
      </c>
      <c r="C33" s="29" t="s">
        <v>41</v>
      </c>
      <c r="D33" s="30" t="s">
        <v>21</v>
      </c>
      <c r="E33" s="29" t="s">
        <v>2</v>
      </c>
      <c r="F33" s="31">
        <v>1.8</v>
      </c>
      <c r="G33" s="32">
        <v>319.79</v>
      </c>
      <c r="H33" s="32">
        <f>F33*G33</f>
        <v>575.6220000000001</v>
      </c>
      <c r="I33" s="33"/>
    </row>
    <row r="34" spans="1:9" ht="36" hidden="1">
      <c r="A34" s="24"/>
      <c r="B34" s="38" t="s">
        <v>19</v>
      </c>
      <c r="C34" s="39" t="s">
        <v>42</v>
      </c>
      <c r="D34" s="40" t="s">
        <v>23</v>
      </c>
      <c r="E34" s="39" t="s">
        <v>3</v>
      </c>
      <c r="F34" s="41">
        <v>29.76</v>
      </c>
      <c r="G34" s="42">
        <v>5.2</v>
      </c>
      <c r="H34" s="42">
        <f>F34*G34</f>
        <v>154.752</v>
      </c>
      <c r="I34" s="33"/>
    </row>
    <row r="35" spans="1:9" ht="18">
      <c r="A35" s="24"/>
      <c r="B35" s="43"/>
      <c r="C35" s="44"/>
      <c r="D35" s="45"/>
      <c r="E35" s="44"/>
      <c r="F35" s="46"/>
      <c r="G35" s="47"/>
      <c r="H35" s="47"/>
      <c r="I35" s="33"/>
    </row>
    <row r="36" spans="1:9" ht="36">
      <c r="A36" s="48" t="s">
        <v>150</v>
      </c>
      <c r="B36" s="49" t="s">
        <v>151</v>
      </c>
      <c r="C36" s="49" t="s">
        <v>152</v>
      </c>
      <c r="D36" s="50" t="s">
        <v>153</v>
      </c>
      <c r="E36" s="49" t="s">
        <v>154</v>
      </c>
      <c r="F36" s="51" t="s">
        <v>172</v>
      </c>
      <c r="G36" s="51" t="s">
        <v>155</v>
      </c>
      <c r="H36" s="51" t="s">
        <v>53</v>
      </c>
      <c r="I36" s="52" t="s">
        <v>173</v>
      </c>
    </row>
    <row r="37" spans="1:9" ht="18">
      <c r="A37" s="53"/>
      <c r="B37" s="54"/>
      <c r="C37" s="26" t="s">
        <v>63</v>
      </c>
      <c r="D37" s="55" t="s">
        <v>64</v>
      </c>
      <c r="E37" s="29"/>
      <c r="F37" s="31"/>
      <c r="G37" s="32"/>
      <c r="H37" s="32"/>
      <c r="I37" s="56"/>
    </row>
    <row r="38" spans="1:9" ht="36">
      <c r="A38" s="57" t="s">
        <v>164</v>
      </c>
      <c r="B38" s="54" t="s">
        <v>34</v>
      </c>
      <c r="C38" s="29" t="s">
        <v>7</v>
      </c>
      <c r="D38" s="30" t="s">
        <v>33</v>
      </c>
      <c r="E38" s="29" t="s">
        <v>32</v>
      </c>
      <c r="F38" s="31">
        <v>48</v>
      </c>
      <c r="G38" s="32">
        <v>49.34</v>
      </c>
      <c r="H38" s="32">
        <f>PRODUCT(F38,G38)</f>
        <v>2368.32</v>
      </c>
      <c r="I38" s="56">
        <f>H38+(H38*$B$9)</f>
        <v>2890.2977280000005</v>
      </c>
    </row>
    <row r="39" spans="1:9" ht="36">
      <c r="A39" s="57" t="s">
        <v>164</v>
      </c>
      <c r="B39" s="54" t="s">
        <v>65</v>
      </c>
      <c r="C39" s="29" t="s">
        <v>8</v>
      </c>
      <c r="D39" s="30" t="s">
        <v>66</v>
      </c>
      <c r="E39" s="29" t="s">
        <v>2</v>
      </c>
      <c r="F39" s="31">
        <v>6.32</v>
      </c>
      <c r="G39" s="32">
        <v>46.8</v>
      </c>
      <c r="H39" s="32">
        <f aca="true" t="shared" si="0" ref="H39:H82">PRODUCT(F39,G39)</f>
        <v>295.776</v>
      </c>
      <c r="I39" s="56">
        <f aca="true" t="shared" si="1" ref="I39:I106">H39+(H39*$B$9)</f>
        <v>360.96503040000005</v>
      </c>
    </row>
    <row r="40" spans="1:9" ht="36">
      <c r="A40" s="57" t="s">
        <v>164</v>
      </c>
      <c r="B40" s="54" t="s">
        <v>67</v>
      </c>
      <c r="C40" s="29" t="s">
        <v>57</v>
      </c>
      <c r="D40" s="30" t="s">
        <v>68</v>
      </c>
      <c r="E40" s="29" t="s">
        <v>2</v>
      </c>
      <c r="F40" s="31">
        <v>4.3</v>
      </c>
      <c r="G40" s="32">
        <v>14.56</v>
      </c>
      <c r="H40" s="32">
        <f t="shared" si="0"/>
        <v>62.608</v>
      </c>
      <c r="I40" s="56">
        <f t="shared" si="1"/>
        <v>76.4068032</v>
      </c>
    </row>
    <row r="41" spans="1:9" ht="18">
      <c r="A41" s="57" t="s">
        <v>164</v>
      </c>
      <c r="B41" s="54" t="s">
        <v>69</v>
      </c>
      <c r="C41" s="29" t="s">
        <v>59</v>
      </c>
      <c r="D41" s="30" t="s">
        <v>70</v>
      </c>
      <c r="E41" s="29" t="s">
        <v>2</v>
      </c>
      <c r="F41" s="31">
        <v>0.38</v>
      </c>
      <c r="G41" s="32">
        <v>115.68</v>
      </c>
      <c r="H41" s="32">
        <f t="shared" si="0"/>
        <v>43.958400000000005</v>
      </c>
      <c r="I41" s="56">
        <f t="shared" si="1"/>
        <v>53.64683136000001</v>
      </c>
    </row>
    <row r="42" spans="1:9" ht="18">
      <c r="A42" s="57" t="s">
        <v>164</v>
      </c>
      <c r="B42" s="54" t="s">
        <v>71</v>
      </c>
      <c r="C42" s="29" t="s">
        <v>60</v>
      </c>
      <c r="D42" s="30" t="s">
        <v>72</v>
      </c>
      <c r="E42" s="29" t="s">
        <v>4</v>
      </c>
      <c r="F42" s="31">
        <v>14.8</v>
      </c>
      <c r="G42" s="32">
        <v>65.91</v>
      </c>
      <c r="H42" s="32">
        <f t="shared" si="0"/>
        <v>975.468</v>
      </c>
      <c r="I42" s="56">
        <f t="shared" si="1"/>
        <v>1190.4611472</v>
      </c>
    </row>
    <row r="43" spans="1:9" ht="36">
      <c r="A43" s="57" t="s">
        <v>164</v>
      </c>
      <c r="B43" s="54" t="s">
        <v>19</v>
      </c>
      <c r="C43" s="29" t="s">
        <v>61</v>
      </c>
      <c r="D43" s="30" t="s">
        <v>75</v>
      </c>
      <c r="E43" s="29" t="s">
        <v>3</v>
      </c>
      <c r="F43" s="31">
        <v>145.8</v>
      </c>
      <c r="G43" s="32">
        <v>6.83</v>
      </c>
      <c r="H43" s="32">
        <f t="shared" si="0"/>
        <v>995.8140000000001</v>
      </c>
      <c r="I43" s="56">
        <f t="shared" si="1"/>
        <v>1215.2914056000002</v>
      </c>
    </row>
    <row r="44" spans="1:9" ht="18">
      <c r="A44" s="57" t="s">
        <v>164</v>
      </c>
      <c r="B44" s="54" t="s">
        <v>76</v>
      </c>
      <c r="C44" s="29" t="s">
        <v>62</v>
      </c>
      <c r="D44" s="30" t="s">
        <v>77</v>
      </c>
      <c r="E44" s="29" t="s">
        <v>2</v>
      </c>
      <c r="F44" s="31">
        <v>1.58</v>
      </c>
      <c r="G44" s="32">
        <v>268.64</v>
      </c>
      <c r="H44" s="32">
        <f t="shared" si="0"/>
        <v>424.4512</v>
      </c>
      <c r="I44" s="56">
        <f t="shared" si="1"/>
        <v>518.00024448</v>
      </c>
    </row>
    <row r="45" spans="1:9" ht="36">
      <c r="A45" s="57" t="s">
        <v>164</v>
      </c>
      <c r="B45" s="54" t="s">
        <v>78</v>
      </c>
      <c r="C45" s="29" t="s">
        <v>129</v>
      </c>
      <c r="D45" s="30" t="s">
        <v>79</v>
      </c>
      <c r="E45" s="29" t="s">
        <v>2</v>
      </c>
      <c r="F45" s="31">
        <v>1.58</v>
      </c>
      <c r="G45" s="32">
        <v>131.56</v>
      </c>
      <c r="H45" s="32">
        <f t="shared" si="0"/>
        <v>207.8648</v>
      </c>
      <c r="I45" s="56">
        <f t="shared" si="1"/>
        <v>253.67820192</v>
      </c>
    </row>
    <row r="46" spans="1:9" ht="18">
      <c r="A46" s="53"/>
      <c r="B46" s="54"/>
      <c r="C46" s="29"/>
      <c r="D46" s="30"/>
      <c r="E46" s="92" t="s">
        <v>80</v>
      </c>
      <c r="F46" s="93"/>
      <c r="G46" s="94"/>
      <c r="H46" s="58">
        <f>SUM(H38:H45)</f>
        <v>5374.2604</v>
      </c>
      <c r="I46" s="59">
        <f>SUM(I38:I45)</f>
        <v>6558.74739216</v>
      </c>
    </row>
    <row r="47" spans="1:9" ht="18">
      <c r="A47" s="53"/>
      <c r="B47" s="54"/>
      <c r="C47" s="26" t="s">
        <v>73</v>
      </c>
      <c r="D47" s="55" t="s">
        <v>74</v>
      </c>
      <c r="E47" s="29"/>
      <c r="F47" s="31"/>
      <c r="G47" s="32"/>
      <c r="H47" s="32"/>
      <c r="I47" s="56"/>
    </row>
    <row r="48" spans="1:9" ht="18">
      <c r="A48" s="57" t="s">
        <v>164</v>
      </c>
      <c r="B48" s="54" t="s">
        <v>27</v>
      </c>
      <c r="C48" s="29" t="s">
        <v>10</v>
      </c>
      <c r="D48" s="30" t="s">
        <v>26</v>
      </c>
      <c r="E48" s="29" t="s">
        <v>4</v>
      </c>
      <c r="F48" s="31">
        <v>42.7</v>
      </c>
      <c r="G48" s="32">
        <v>135.81</v>
      </c>
      <c r="H48" s="32">
        <f t="shared" si="0"/>
        <v>5799.087</v>
      </c>
      <c r="I48" s="56">
        <f t="shared" si="1"/>
        <v>7077.205774800001</v>
      </c>
    </row>
    <row r="49" spans="1:9" ht="36">
      <c r="A49" s="57" t="s">
        <v>164</v>
      </c>
      <c r="B49" s="54" t="s">
        <v>19</v>
      </c>
      <c r="C49" s="29" t="s">
        <v>11</v>
      </c>
      <c r="D49" s="30" t="s">
        <v>75</v>
      </c>
      <c r="E49" s="29" t="s">
        <v>3</v>
      </c>
      <c r="F49" s="31">
        <v>256.2</v>
      </c>
      <c r="G49" s="32">
        <v>6.83</v>
      </c>
      <c r="H49" s="32">
        <f t="shared" si="0"/>
        <v>1749.846</v>
      </c>
      <c r="I49" s="56">
        <f t="shared" si="1"/>
        <v>2135.5120584</v>
      </c>
    </row>
    <row r="50" spans="1:9" ht="18">
      <c r="A50" s="57" t="s">
        <v>164</v>
      </c>
      <c r="B50" s="54" t="s">
        <v>76</v>
      </c>
      <c r="C50" s="29" t="s">
        <v>35</v>
      </c>
      <c r="D50" s="30" t="s">
        <v>77</v>
      </c>
      <c r="E50" s="29" t="s">
        <v>2</v>
      </c>
      <c r="F50" s="31">
        <v>4.3</v>
      </c>
      <c r="G50" s="32">
        <v>268.64</v>
      </c>
      <c r="H50" s="32">
        <f t="shared" si="0"/>
        <v>1155.1519999999998</v>
      </c>
      <c r="I50" s="56">
        <f t="shared" si="1"/>
        <v>1409.7475007999997</v>
      </c>
    </row>
    <row r="51" spans="1:9" ht="36">
      <c r="A51" s="57" t="s">
        <v>164</v>
      </c>
      <c r="B51" s="54" t="s">
        <v>83</v>
      </c>
      <c r="C51" s="29" t="s">
        <v>20</v>
      </c>
      <c r="D51" s="30" t="s">
        <v>84</v>
      </c>
      <c r="E51" s="29" t="s">
        <v>2</v>
      </c>
      <c r="F51" s="31">
        <v>4.3</v>
      </c>
      <c r="G51" s="32">
        <v>90.88</v>
      </c>
      <c r="H51" s="32">
        <f t="shared" si="0"/>
        <v>390.784</v>
      </c>
      <c r="I51" s="56">
        <f t="shared" si="1"/>
        <v>476.9127936</v>
      </c>
    </row>
    <row r="52" spans="1:9" ht="18">
      <c r="A52" s="53"/>
      <c r="B52" s="54"/>
      <c r="C52" s="29"/>
      <c r="D52" s="30"/>
      <c r="E52" s="92" t="s">
        <v>80</v>
      </c>
      <c r="F52" s="93"/>
      <c r="G52" s="94"/>
      <c r="H52" s="58">
        <f>SUM(H48:H51)</f>
        <v>9094.869</v>
      </c>
      <c r="I52" s="59">
        <f>SUM(I48:I51)</f>
        <v>11099.3781276</v>
      </c>
    </row>
    <row r="53" spans="1:9" ht="18">
      <c r="A53" s="53"/>
      <c r="B53" s="54"/>
      <c r="C53" s="26" t="s">
        <v>81</v>
      </c>
      <c r="D53" s="55" t="s">
        <v>82</v>
      </c>
      <c r="E53" s="29"/>
      <c r="F53" s="31"/>
      <c r="G53" s="32"/>
      <c r="H53" s="32"/>
      <c r="I53" s="56"/>
    </row>
    <row r="54" spans="1:9" ht="36">
      <c r="A54" s="57" t="s">
        <v>164</v>
      </c>
      <c r="B54" s="54" t="s">
        <v>85</v>
      </c>
      <c r="C54" s="29" t="s">
        <v>15</v>
      </c>
      <c r="D54" s="30" t="s">
        <v>86</v>
      </c>
      <c r="E54" s="29" t="s">
        <v>4</v>
      </c>
      <c r="F54" s="31">
        <v>98.2</v>
      </c>
      <c r="G54" s="32">
        <v>46.49</v>
      </c>
      <c r="H54" s="32">
        <f t="shared" si="0"/>
        <v>4565.318</v>
      </c>
      <c r="I54" s="56">
        <f t="shared" si="1"/>
        <v>5571.5140872</v>
      </c>
    </row>
    <row r="55" spans="1:9" ht="18">
      <c r="A55" s="57" t="s">
        <v>164</v>
      </c>
      <c r="B55" s="54" t="s">
        <v>87</v>
      </c>
      <c r="C55" s="29" t="s">
        <v>16</v>
      </c>
      <c r="D55" s="30" t="s">
        <v>88</v>
      </c>
      <c r="E55" s="29" t="s">
        <v>4</v>
      </c>
      <c r="F55" s="31">
        <f>F54*2+41.8</f>
        <v>238.2</v>
      </c>
      <c r="G55" s="32">
        <v>5.05</v>
      </c>
      <c r="H55" s="32">
        <f t="shared" si="0"/>
        <v>1202.9099999999999</v>
      </c>
      <c r="I55" s="56">
        <f t="shared" si="1"/>
        <v>1468.031364</v>
      </c>
    </row>
    <row r="56" spans="1:9" ht="18">
      <c r="A56" s="57" t="s">
        <v>164</v>
      </c>
      <c r="B56" s="54" t="s">
        <v>89</v>
      </c>
      <c r="C56" s="29" t="s">
        <v>17</v>
      </c>
      <c r="D56" s="30" t="s">
        <v>90</v>
      </c>
      <c r="E56" s="29" t="s">
        <v>4</v>
      </c>
      <c r="F56" s="31">
        <f>F55</f>
        <v>238.2</v>
      </c>
      <c r="G56" s="32">
        <v>15.68</v>
      </c>
      <c r="H56" s="32">
        <f t="shared" si="0"/>
        <v>3734.9759999999997</v>
      </c>
      <c r="I56" s="56">
        <f t="shared" si="1"/>
        <v>4558.164710399999</v>
      </c>
    </row>
    <row r="57" spans="1:9" ht="18">
      <c r="A57" s="57" t="s">
        <v>164</v>
      </c>
      <c r="B57" s="54" t="s">
        <v>92</v>
      </c>
      <c r="C57" s="29" t="s">
        <v>47</v>
      </c>
      <c r="D57" s="30" t="s">
        <v>91</v>
      </c>
      <c r="E57" s="29" t="s">
        <v>4</v>
      </c>
      <c r="F57" s="31">
        <f>F56</f>
        <v>238.2</v>
      </c>
      <c r="G57" s="32">
        <v>9.84</v>
      </c>
      <c r="H57" s="32">
        <f t="shared" si="0"/>
        <v>2343.888</v>
      </c>
      <c r="I57" s="56">
        <f t="shared" si="1"/>
        <v>2860.4809152</v>
      </c>
    </row>
    <row r="58" spans="1:9" ht="18">
      <c r="A58" s="53"/>
      <c r="B58" s="54"/>
      <c r="C58" s="29"/>
      <c r="D58" s="30"/>
      <c r="E58" s="92" t="s">
        <v>80</v>
      </c>
      <c r="F58" s="93"/>
      <c r="G58" s="94"/>
      <c r="H58" s="58">
        <f>SUM(H54:H57)</f>
        <v>11847.092</v>
      </c>
      <c r="I58" s="59">
        <f>SUM(I54:I57)</f>
        <v>14458.1910768</v>
      </c>
    </row>
    <row r="59" spans="1:9" ht="18">
      <c r="A59" s="53"/>
      <c r="B59" s="54"/>
      <c r="C59" s="26" t="s">
        <v>93</v>
      </c>
      <c r="D59" s="55" t="s">
        <v>106</v>
      </c>
      <c r="E59" s="29"/>
      <c r="F59" s="31"/>
      <c r="G59" s="60"/>
      <c r="H59" s="32"/>
      <c r="I59" s="56"/>
    </row>
    <row r="60" spans="1:9" ht="54">
      <c r="A60" s="57" t="s">
        <v>164</v>
      </c>
      <c r="B60" s="54" t="s">
        <v>108</v>
      </c>
      <c r="C60" s="29" t="s">
        <v>37</v>
      </c>
      <c r="D60" s="30" t="s">
        <v>109</v>
      </c>
      <c r="E60" s="29" t="s">
        <v>32</v>
      </c>
      <c r="F60" s="31">
        <v>5</v>
      </c>
      <c r="G60" s="60">
        <v>50.77</v>
      </c>
      <c r="H60" s="32">
        <f t="shared" si="0"/>
        <v>253.85000000000002</v>
      </c>
      <c r="I60" s="56">
        <f t="shared" si="1"/>
        <v>309.79854</v>
      </c>
    </row>
    <row r="61" spans="1:9" ht="18">
      <c r="A61" s="57" t="s">
        <v>164</v>
      </c>
      <c r="B61" s="54" t="s">
        <v>110</v>
      </c>
      <c r="C61" s="29" t="s">
        <v>38</v>
      </c>
      <c r="D61" s="30" t="s">
        <v>111</v>
      </c>
      <c r="E61" s="29" t="s">
        <v>112</v>
      </c>
      <c r="F61" s="31">
        <v>1</v>
      </c>
      <c r="G61" s="60">
        <v>231.01</v>
      </c>
      <c r="H61" s="32">
        <f t="shared" si="0"/>
        <v>231.01</v>
      </c>
      <c r="I61" s="56">
        <f t="shared" si="1"/>
        <v>281.924604</v>
      </c>
    </row>
    <row r="62" spans="1:9" ht="36">
      <c r="A62" s="57" t="s">
        <v>164</v>
      </c>
      <c r="B62" s="54" t="s">
        <v>113</v>
      </c>
      <c r="C62" s="29" t="s">
        <v>39</v>
      </c>
      <c r="D62" s="30" t="s">
        <v>114</v>
      </c>
      <c r="E62" s="29" t="s">
        <v>112</v>
      </c>
      <c r="F62" s="31">
        <v>1</v>
      </c>
      <c r="G62" s="60">
        <v>36.15</v>
      </c>
      <c r="H62" s="32">
        <f t="shared" si="0"/>
        <v>36.15</v>
      </c>
      <c r="I62" s="56">
        <f t="shared" si="1"/>
        <v>44.11746</v>
      </c>
    </row>
    <row r="63" spans="1:9" ht="18">
      <c r="A63" s="53"/>
      <c r="B63" s="54"/>
      <c r="C63" s="29"/>
      <c r="D63" s="30"/>
      <c r="E63" s="92" t="s">
        <v>80</v>
      </c>
      <c r="F63" s="93"/>
      <c r="G63" s="94"/>
      <c r="H63" s="58">
        <f>SUM(H60:H62)</f>
        <v>521.01</v>
      </c>
      <c r="I63" s="59">
        <f>SUM(I60:I62)</f>
        <v>635.8406040000001</v>
      </c>
    </row>
    <row r="64" spans="1:9" ht="18">
      <c r="A64" s="53"/>
      <c r="B64" s="54"/>
      <c r="C64" s="26" t="s">
        <v>105</v>
      </c>
      <c r="D64" s="55" t="s">
        <v>94</v>
      </c>
      <c r="E64" s="29"/>
      <c r="F64" s="31"/>
      <c r="G64" s="32"/>
      <c r="H64" s="32"/>
      <c r="I64" s="56"/>
    </row>
    <row r="65" spans="1:9" ht="18">
      <c r="A65" s="57" t="s">
        <v>164</v>
      </c>
      <c r="B65" s="54" t="s">
        <v>95</v>
      </c>
      <c r="C65" s="29" t="s">
        <v>41</v>
      </c>
      <c r="D65" s="30" t="s">
        <v>96</v>
      </c>
      <c r="E65" s="29" t="s">
        <v>4</v>
      </c>
      <c r="F65" s="31">
        <v>36.43</v>
      </c>
      <c r="G65" s="32">
        <v>24.26</v>
      </c>
      <c r="H65" s="32">
        <f t="shared" si="0"/>
        <v>883.7918000000001</v>
      </c>
      <c r="I65" s="56">
        <f t="shared" si="1"/>
        <v>1078.5795127200001</v>
      </c>
    </row>
    <row r="66" spans="1:9" ht="72">
      <c r="A66" s="57" t="s">
        <v>164</v>
      </c>
      <c r="B66" s="54" t="s">
        <v>97</v>
      </c>
      <c r="C66" s="29" t="s">
        <v>42</v>
      </c>
      <c r="D66" s="30" t="s">
        <v>98</v>
      </c>
      <c r="E66" s="29" t="s">
        <v>4</v>
      </c>
      <c r="F66" s="31">
        <v>41.78</v>
      </c>
      <c r="G66" s="32">
        <v>43.24</v>
      </c>
      <c r="H66" s="32">
        <f t="shared" si="0"/>
        <v>1806.5672000000002</v>
      </c>
      <c r="I66" s="56">
        <f t="shared" si="1"/>
        <v>2204.73461088</v>
      </c>
    </row>
    <row r="67" spans="1:9" ht="36">
      <c r="A67" s="57" t="s">
        <v>164</v>
      </c>
      <c r="B67" s="54" t="s">
        <v>101</v>
      </c>
      <c r="C67" s="29" t="s">
        <v>130</v>
      </c>
      <c r="D67" s="30" t="s">
        <v>102</v>
      </c>
      <c r="E67" s="29" t="s">
        <v>4</v>
      </c>
      <c r="F67" s="31">
        <v>41.78</v>
      </c>
      <c r="G67" s="32">
        <v>9.32</v>
      </c>
      <c r="H67" s="32">
        <f t="shared" si="0"/>
        <v>389.38960000000003</v>
      </c>
      <c r="I67" s="56">
        <f t="shared" si="1"/>
        <v>475.21106784000006</v>
      </c>
    </row>
    <row r="68" spans="1:9" ht="72">
      <c r="A68" s="57" t="s">
        <v>164</v>
      </c>
      <c r="B68" s="54" t="s">
        <v>99</v>
      </c>
      <c r="C68" s="29" t="s">
        <v>131</v>
      </c>
      <c r="D68" s="30" t="s">
        <v>100</v>
      </c>
      <c r="E68" s="29" t="s">
        <v>32</v>
      </c>
      <c r="F68" s="31">
        <v>37.95</v>
      </c>
      <c r="G68" s="32">
        <v>11.56</v>
      </c>
      <c r="H68" s="32">
        <f t="shared" si="0"/>
        <v>438.70200000000006</v>
      </c>
      <c r="I68" s="56">
        <f t="shared" si="1"/>
        <v>535.3919208000001</v>
      </c>
    </row>
    <row r="69" spans="1:9" ht="54">
      <c r="A69" s="57" t="s">
        <v>164</v>
      </c>
      <c r="B69" s="54" t="s">
        <v>103</v>
      </c>
      <c r="C69" s="29" t="s">
        <v>132</v>
      </c>
      <c r="D69" s="30" t="s">
        <v>104</v>
      </c>
      <c r="E69" s="29" t="s">
        <v>32</v>
      </c>
      <c r="F69" s="31">
        <v>37.95</v>
      </c>
      <c r="G69" s="32">
        <v>1.03</v>
      </c>
      <c r="H69" s="32">
        <f t="shared" si="0"/>
        <v>39.0885</v>
      </c>
      <c r="I69" s="56">
        <f t="shared" si="1"/>
        <v>47.7036054</v>
      </c>
    </row>
    <row r="70" spans="1:9" ht="18">
      <c r="A70" s="53"/>
      <c r="B70" s="54"/>
      <c r="C70" s="29"/>
      <c r="D70" s="30"/>
      <c r="E70" s="92" t="s">
        <v>80</v>
      </c>
      <c r="F70" s="93"/>
      <c r="G70" s="94"/>
      <c r="H70" s="58">
        <f>SUM(H65:H69)</f>
        <v>3557.5391000000004</v>
      </c>
      <c r="I70" s="59">
        <f>SUM(I65:I69)</f>
        <v>4341.62071764</v>
      </c>
    </row>
    <row r="71" spans="1:9" ht="18">
      <c r="A71" s="53"/>
      <c r="B71" s="54"/>
      <c r="C71" s="26" t="s">
        <v>107</v>
      </c>
      <c r="D71" s="55" t="s">
        <v>174</v>
      </c>
      <c r="E71" s="29"/>
      <c r="F71" s="31"/>
      <c r="G71" s="32"/>
      <c r="H71" s="32"/>
      <c r="I71" s="56"/>
    </row>
    <row r="72" spans="1:9" ht="36">
      <c r="A72" s="57" t="s">
        <v>164</v>
      </c>
      <c r="B72" s="54" t="s">
        <v>117</v>
      </c>
      <c r="C72" s="29" t="s">
        <v>133</v>
      </c>
      <c r="D72" s="30" t="s">
        <v>118</v>
      </c>
      <c r="E72" s="29" t="s">
        <v>4</v>
      </c>
      <c r="F72" s="31">
        <v>329.86</v>
      </c>
      <c r="G72" s="32">
        <v>6.24</v>
      </c>
      <c r="H72" s="32">
        <f t="shared" si="0"/>
        <v>2058.3264000000004</v>
      </c>
      <c r="I72" s="56">
        <f t="shared" si="1"/>
        <v>2511.9815385600004</v>
      </c>
    </row>
    <row r="73" spans="1:9" ht="36">
      <c r="A73" s="57" t="s">
        <v>164</v>
      </c>
      <c r="B73" s="54" t="s">
        <v>115</v>
      </c>
      <c r="C73" s="29" t="s">
        <v>134</v>
      </c>
      <c r="D73" s="30" t="s">
        <v>116</v>
      </c>
      <c r="E73" s="29" t="s">
        <v>4</v>
      </c>
      <c r="F73" s="31">
        <v>41.78</v>
      </c>
      <c r="G73" s="32">
        <v>15.56</v>
      </c>
      <c r="H73" s="32">
        <f>PRODUCT(F73,G73)</f>
        <v>650.0968</v>
      </c>
      <c r="I73" s="56">
        <f>H73+(H73*$B$9)</f>
        <v>793.37813472</v>
      </c>
    </row>
    <row r="74" spans="1:9" ht="36">
      <c r="A74" s="57" t="s">
        <v>164</v>
      </c>
      <c r="B74" s="54" t="s">
        <v>119</v>
      </c>
      <c r="C74" s="29" t="s">
        <v>135</v>
      </c>
      <c r="D74" s="30" t="s">
        <v>120</v>
      </c>
      <c r="E74" s="29" t="s">
        <v>4</v>
      </c>
      <c r="F74" s="31">
        <v>129.86</v>
      </c>
      <c r="G74" s="32">
        <v>73.27</v>
      </c>
      <c r="H74" s="32">
        <f t="shared" si="0"/>
        <v>9514.842200000001</v>
      </c>
      <c r="I74" s="56">
        <f t="shared" si="1"/>
        <v>11611.913420880002</v>
      </c>
    </row>
    <row r="75" spans="1:9" ht="18">
      <c r="A75" s="57" t="s">
        <v>164</v>
      </c>
      <c r="B75" s="54" t="s">
        <v>179</v>
      </c>
      <c r="C75" s="29" t="s">
        <v>136</v>
      </c>
      <c r="D75" s="30" t="s">
        <v>180</v>
      </c>
      <c r="E75" s="29" t="s">
        <v>4</v>
      </c>
      <c r="F75" s="31">
        <v>371.64</v>
      </c>
      <c r="G75" s="32">
        <v>59.13</v>
      </c>
      <c r="H75" s="32">
        <f t="shared" si="0"/>
        <v>21975.0732</v>
      </c>
      <c r="I75" s="56">
        <f t="shared" si="1"/>
        <v>26818.379333279998</v>
      </c>
    </row>
    <row r="76" spans="1:9" ht="36">
      <c r="A76" s="57" t="s">
        <v>164</v>
      </c>
      <c r="B76" s="54" t="s">
        <v>176</v>
      </c>
      <c r="C76" s="29" t="s">
        <v>137</v>
      </c>
      <c r="D76" s="30" t="s">
        <v>175</v>
      </c>
      <c r="E76" s="29" t="s">
        <v>4</v>
      </c>
      <c r="F76" s="31">
        <v>41.78</v>
      </c>
      <c r="G76" s="32">
        <v>89.88</v>
      </c>
      <c r="H76" s="32">
        <f t="shared" si="0"/>
        <v>3755.1864</v>
      </c>
      <c r="I76" s="56">
        <f t="shared" si="1"/>
        <v>4582.8294825600005</v>
      </c>
    </row>
    <row r="77" spans="1:9" ht="36">
      <c r="A77" s="57" t="s">
        <v>164</v>
      </c>
      <c r="B77" s="54" t="s">
        <v>167</v>
      </c>
      <c r="C77" s="29" t="s">
        <v>168</v>
      </c>
      <c r="D77" s="30" t="s">
        <v>169</v>
      </c>
      <c r="E77" s="29" t="s">
        <v>32</v>
      </c>
      <c r="F77" s="31">
        <v>68</v>
      </c>
      <c r="G77" s="61">
        <v>68.62</v>
      </c>
      <c r="H77" s="32">
        <f t="shared" si="0"/>
        <v>4666.16</v>
      </c>
      <c r="I77" s="56">
        <f t="shared" si="1"/>
        <v>5694.581663999999</v>
      </c>
    </row>
    <row r="78" spans="1:9" ht="18">
      <c r="A78" s="53"/>
      <c r="B78" s="54"/>
      <c r="C78" s="29"/>
      <c r="D78" s="30"/>
      <c r="E78" s="92" t="s">
        <v>80</v>
      </c>
      <c r="F78" s="93"/>
      <c r="G78" s="94"/>
      <c r="H78" s="58">
        <f>SUM(H72:H77)</f>
        <v>42619.685</v>
      </c>
      <c r="I78" s="59">
        <f>SUM(I72:I77)</f>
        <v>52013.063574</v>
      </c>
    </row>
    <row r="79" spans="1:9" ht="18">
      <c r="A79" s="53"/>
      <c r="B79" s="54"/>
      <c r="C79" s="26" t="s">
        <v>121</v>
      </c>
      <c r="D79" s="55" t="s">
        <v>122</v>
      </c>
      <c r="E79" s="29"/>
      <c r="F79" s="31"/>
      <c r="G79" s="32"/>
      <c r="H79" s="32"/>
      <c r="I79" s="56"/>
    </row>
    <row r="80" spans="1:9" ht="18">
      <c r="A80" s="57" t="s">
        <v>164</v>
      </c>
      <c r="B80" s="54" t="s">
        <v>123</v>
      </c>
      <c r="C80" s="29" t="s">
        <v>138</v>
      </c>
      <c r="D80" s="30" t="s">
        <v>124</v>
      </c>
      <c r="E80" s="29" t="s">
        <v>4</v>
      </c>
      <c r="F80" s="31">
        <v>5.36</v>
      </c>
      <c r="G80" s="32">
        <v>34.58</v>
      </c>
      <c r="H80" s="32">
        <f t="shared" si="0"/>
        <v>185.3488</v>
      </c>
      <c r="I80" s="56">
        <f t="shared" si="1"/>
        <v>226.19967552000003</v>
      </c>
    </row>
    <row r="81" spans="1:9" ht="18">
      <c r="A81" s="57" t="s">
        <v>164</v>
      </c>
      <c r="B81" s="54" t="s">
        <v>177</v>
      </c>
      <c r="C81" s="29" t="s">
        <v>139</v>
      </c>
      <c r="D81" s="30" t="str">
        <f>'[1]178-O'!$C$1407</f>
        <v>Caixilho em alumínio basculante, sob medida</v>
      </c>
      <c r="E81" s="29" t="s">
        <v>4</v>
      </c>
      <c r="F81" s="31">
        <v>1.2</v>
      </c>
      <c r="G81" s="32">
        <v>558.59</v>
      </c>
      <c r="H81" s="32">
        <f t="shared" si="0"/>
        <v>670.308</v>
      </c>
      <c r="I81" s="56">
        <f t="shared" si="1"/>
        <v>818.0438832</v>
      </c>
    </row>
    <row r="82" spans="1:9" ht="18">
      <c r="A82" s="57" t="s">
        <v>164</v>
      </c>
      <c r="B82" s="54" t="s">
        <v>178</v>
      </c>
      <c r="C82" s="29" t="s">
        <v>140</v>
      </c>
      <c r="D82" s="30" t="str">
        <f>'[1]178-O'!$C$1472</f>
        <v>Vidro temperado incolor de 10 mm</v>
      </c>
      <c r="E82" s="29" t="s">
        <v>4</v>
      </c>
      <c r="F82" s="31">
        <v>7.76</v>
      </c>
      <c r="G82" s="32">
        <v>216.11</v>
      </c>
      <c r="H82" s="32">
        <f t="shared" si="0"/>
        <v>1677.0136</v>
      </c>
      <c r="I82" s="56">
        <f t="shared" si="1"/>
        <v>2046.62739744</v>
      </c>
    </row>
    <row r="83" spans="1:9" ht="18">
      <c r="A83" s="53"/>
      <c r="B83" s="54"/>
      <c r="C83" s="29"/>
      <c r="D83" s="30"/>
      <c r="E83" s="92" t="s">
        <v>80</v>
      </c>
      <c r="F83" s="93"/>
      <c r="G83" s="94"/>
      <c r="H83" s="58">
        <f>SUM(H80:H82)</f>
        <v>2532.6704</v>
      </c>
      <c r="I83" s="59">
        <f>SUM(I80:I82)</f>
        <v>3090.87095616</v>
      </c>
    </row>
    <row r="84" spans="1:9" ht="18">
      <c r="A84" s="53"/>
      <c r="B84" s="54"/>
      <c r="C84" s="26" t="s">
        <v>125</v>
      </c>
      <c r="D84" s="55" t="s">
        <v>210</v>
      </c>
      <c r="E84" s="29"/>
      <c r="F84" s="31"/>
      <c r="G84" s="32"/>
      <c r="H84" s="32"/>
      <c r="I84" s="56"/>
    </row>
    <row r="85" spans="1:9" ht="36">
      <c r="A85" s="57" t="s">
        <v>164</v>
      </c>
      <c r="B85" s="54" t="s">
        <v>181</v>
      </c>
      <c r="C85" s="29" t="s">
        <v>141</v>
      </c>
      <c r="D85" s="30" t="s">
        <v>211</v>
      </c>
      <c r="E85" s="29" t="s">
        <v>182</v>
      </c>
      <c r="F85" s="31">
        <v>2</v>
      </c>
      <c r="G85" s="32">
        <v>549.16</v>
      </c>
      <c r="H85" s="32">
        <f>PRODUCT(F85,G85)</f>
        <v>1098.32</v>
      </c>
      <c r="I85" s="56">
        <f>H85+(H85*$B$9)</f>
        <v>1340.3897279999999</v>
      </c>
    </row>
    <row r="86" spans="1:9" ht="36">
      <c r="A86" s="57" t="s">
        <v>164</v>
      </c>
      <c r="B86" s="54" t="s">
        <v>183</v>
      </c>
      <c r="C86" s="29" t="s">
        <v>142</v>
      </c>
      <c r="D86" s="30" t="s">
        <v>184</v>
      </c>
      <c r="E86" s="29" t="s">
        <v>182</v>
      </c>
      <c r="F86" s="31">
        <v>3</v>
      </c>
      <c r="G86" s="32">
        <v>15.78</v>
      </c>
      <c r="H86" s="32">
        <f aca="true" t="shared" si="2" ref="H86:H95">PRODUCT(F86,G86)</f>
        <v>47.339999999999996</v>
      </c>
      <c r="I86" s="56">
        <f aca="true" t="shared" si="3" ref="I86:I95">H86+(H86*$B$9)</f>
        <v>57.773736</v>
      </c>
    </row>
    <row r="87" spans="1:9" ht="36">
      <c r="A87" s="57" t="s">
        <v>164</v>
      </c>
      <c r="B87" s="54" t="s">
        <v>185</v>
      </c>
      <c r="C87" s="29" t="s">
        <v>143</v>
      </c>
      <c r="D87" s="30" t="s">
        <v>186</v>
      </c>
      <c r="E87" s="29" t="s">
        <v>196</v>
      </c>
      <c r="F87" s="31">
        <v>25</v>
      </c>
      <c r="G87" s="32">
        <v>23.13</v>
      </c>
      <c r="H87" s="32">
        <f t="shared" si="2"/>
        <v>578.25</v>
      </c>
      <c r="I87" s="56">
        <f t="shared" si="3"/>
        <v>705.6963000000001</v>
      </c>
    </row>
    <row r="88" spans="1:9" ht="36">
      <c r="A88" s="57" t="s">
        <v>164</v>
      </c>
      <c r="B88" s="54" t="s">
        <v>194</v>
      </c>
      <c r="C88" s="29" t="s">
        <v>160</v>
      </c>
      <c r="D88" s="30" t="s">
        <v>195</v>
      </c>
      <c r="E88" s="29" t="s">
        <v>196</v>
      </c>
      <c r="F88" s="31">
        <v>100</v>
      </c>
      <c r="G88" s="32">
        <v>2.63</v>
      </c>
      <c r="H88" s="32">
        <f t="shared" si="2"/>
        <v>263</v>
      </c>
      <c r="I88" s="56">
        <f t="shared" si="3"/>
        <v>320.9652</v>
      </c>
    </row>
    <row r="89" spans="1:9" ht="36">
      <c r="A89" s="57" t="s">
        <v>164</v>
      </c>
      <c r="B89" s="54" t="s">
        <v>198</v>
      </c>
      <c r="C89" s="29" t="s">
        <v>187</v>
      </c>
      <c r="D89" s="30" t="s">
        <v>199</v>
      </c>
      <c r="E89" s="29" t="s">
        <v>196</v>
      </c>
      <c r="F89" s="31">
        <v>50</v>
      </c>
      <c r="G89" s="32">
        <v>4.03</v>
      </c>
      <c r="H89" s="32">
        <f t="shared" si="2"/>
        <v>201.5</v>
      </c>
      <c r="I89" s="56">
        <f t="shared" si="3"/>
        <v>245.9106</v>
      </c>
    </row>
    <row r="90" spans="1:9" ht="18">
      <c r="A90" s="57" t="s">
        <v>164</v>
      </c>
      <c r="B90" s="54" t="s">
        <v>213</v>
      </c>
      <c r="C90" s="29" t="s">
        <v>188</v>
      </c>
      <c r="D90" s="30" t="s">
        <v>197</v>
      </c>
      <c r="E90" s="29" t="s">
        <v>182</v>
      </c>
      <c r="F90" s="31">
        <v>12</v>
      </c>
      <c r="G90" s="32">
        <v>12.18</v>
      </c>
      <c r="H90" s="32">
        <f t="shared" si="2"/>
        <v>146.16</v>
      </c>
      <c r="I90" s="56">
        <f t="shared" si="3"/>
        <v>178.373664</v>
      </c>
    </row>
    <row r="91" spans="1:9" ht="18">
      <c r="A91" s="57" t="s">
        <v>164</v>
      </c>
      <c r="B91" s="54" t="s">
        <v>214</v>
      </c>
      <c r="C91" s="29" t="s">
        <v>189</v>
      </c>
      <c r="D91" s="30" t="s">
        <v>207</v>
      </c>
      <c r="E91" s="29" t="s">
        <v>182</v>
      </c>
      <c r="F91" s="31">
        <v>3</v>
      </c>
      <c r="G91" s="32">
        <v>14.32</v>
      </c>
      <c r="H91" s="32">
        <f t="shared" si="2"/>
        <v>42.96</v>
      </c>
      <c r="I91" s="56">
        <f t="shared" si="3"/>
        <v>52.428384</v>
      </c>
    </row>
    <row r="92" spans="1:9" ht="18">
      <c r="A92" s="57" t="s">
        <v>164</v>
      </c>
      <c r="B92" s="54" t="s">
        <v>200</v>
      </c>
      <c r="C92" s="29" t="s">
        <v>190</v>
      </c>
      <c r="D92" s="30" t="s">
        <v>203</v>
      </c>
      <c r="E92" s="29" t="s">
        <v>182</v>
      </c>
      <c r="F92" s="31">
        <v>1</v>
      </c>
      <c r="G92" s="32">
        <v>26.95</v>
      </c>
      <c r="H92" s="32">
        <f t="shared" si="2"/>
        <v>26.95</v>
      </c>
      <c r="I92" s="56">
        <f t="shared" si="3"/>
        <v>32.88978</v>
      </c>
    </row>
    <row r="93" spans="1:9" ht="18">
      <c r="A93" s="57" t="s">
        <v>164</v>
      </c>
      <c r="B93" s="54" t="s">
        <v>201</v>
      </c>
      <c r="C93" s="29" t="s">
        <v>191</v>
      </c>
      <c r="D93" s="30" t="s">
        <v>202</v>
      </c>
      <c r="E93" s="29" t="s">
        <v>182</v>
      </c>
      <c r="F93" s="31">
        <v>1</v>
      </c>
      <c r="G93" s="32">
        <v>36.89</v>
      </c>
      <c r="H93" s="32">
        <f t="shared" si="2"/>
        <v>36.89</v>
      </c>
      <c r="I93" s="56">
        <f t="shared" si="3"/>
        <v>45.020556</v>
      </c>
    </row>
    <row r="94" spans="1:9" ht="18">
      <c r="A94" s="57" t="s">
        <v>164</v>
      </c>
      <c r="B94" s="54" t="s">
        <v>215</v>
      </c>
      <c r="C94" s="29" t="s">
        <v>192</v>
      </c>
      <c r="D94" s="30" t="s">
        <v>206</v>
      </c>
      <c r="E94" s="29" t="s">
        <v>182</v>
      </c>
      <c r="F94" s="31">
        <v>4</v>
      </c>
      <c r="G94" s="32">
        <v>20.84</v>
      </c>
      <c r="H94" s="32">
        <f t="shared" si="2"/>
        <v>83.36</v>
      </c>
      <c r="I94" s="56">
        <f t="shared" si="3"/>
        <v>101.732544</v>
      </c>
    </row>
    <row r="95" spans="1:9" ht="18">
      <c r="A95" s="57" t="s">
        <v>164</v>
      </c>
      <c r="B95" s="54" t="s">
        <v>209</v>
      </c>
      <c r="C95" s="29" t="s">
        <v>193</v>
      </c>
      <c r="D95" s="30" t="s">
        <v>208</v>
      </c>
      <c r="E95" s="29" t="s">
        <v>182</v>
      </c>
      <c r="F95" s="31">
        <v>1</v>
      </c>
      <c r="G95" s="32">
        <v>179.21</v>
      </c>
      <c r="H95" s="32">
        <f t="shared" si="2"/>
        <v>179.21</v>
      </c>
      <c r="I95" s="56">
        <f t="shared" si="3"/>
        <v>218.707884</v>
      </c>
    </row>
    <row r="96" spans="1:9" ht="36">
      <c r="A96" s="57" t="s">
        <v>205</v>
      </c>
      <c r="B96" s="54">
        <v>97592</v>
      </c>
      <c r="C96" s="29" t="s">
        <v>212</v>
      </c>
      <c r="D96" s="30" t="s">
        <v>204</v>
      </c>
      <c r="E96" s="29" t="s">
        <v>182</v>
      </c>
      <c r="F96" s="31">
        <v>3</v>
      </c>
      <c r="G96" s="32">
        <v>88</v>
      </c>
      <c r="H96" s="32">
        <f>PRODUCT(F96,G96)</f>
        <v>264</v>
      </c>
      <c r="I96" s="56">
        <f>H96+(H96*$B$9)</f>
        <v>322.1856</v>
      </c>
    </row>
    <row r="97" spans="1:9" ht="18">
      <c r="A97" s="53"/>
      <c r="B97" s="54"/>
      <c r="C97" s="29"/>
      <c r="D97" s="30"/>
      <c r="E97" s="92" t="s">
        <v>80</v>
      </c>
      <c r="F97" s="93"/>
      <c r="G97" s="94"/>
      <c r="H97" s="58">
        <f>SUM(H85:H96)</f>
        <v>2967.9399999999996</v>
      </c>
      <c r="I97" s="59">
        <f>SUM(I85:I96)</f>
        <v>3622.0739759999997</v>
      </c>
    </row>
    <row r="98" spans="1:9" ht="18">
      <c r="A98" s="53"/>
      <c r="B98" s="54"/>
      <c r="C98" s="26" t="s">
        <v>128</v>
      </c>
      <c r="D98" s="55" t="s">
        <v>58</v>
      </c>
      <c r="E98" s="29"/>
      <c r="F98" s="31"/>
      <c r="G98" s="32"/>
      <c r="H98" s="32"/>
      <c r="I98" s="56"/>
    </row>
    <row r="99" spans="1:9" ht="18">
      <c r="A99" s="53"/>
      <c r="B99" s="54"/>
      <c r="C99" s="26" t="s">
        <v>144</v>
      </c>
      <c r="D99" s="55" t="s">
        <v>156</v>
      </c>
      <c r="E99" s="29"/>
      <c r="F99" s="31"/>
      <c r="G99" s="32"/>
      <c r="H99" s="32"/>
      <c r="I99" s="56"/>
    </row>
    <row r="100" spans="1:11" ht="18">
      <c r="A100" s="57" t="s">
        <v>164</v>
      </c>
      <c r="B100" s="54" t="s">
        <v>126</v>
      </c>
      <c r="C100" s="29" t="s">
        <v>216</v>
      </c>
      <c r="D100" s="30" t="s">
        <v>127</v>
      </c>
      <c r="E100" s="62" t="s">
        <v>4</v>
      </c>
      <c r="F100" s="31">
        <v>315.44</v>
      </c>
      <c r="G100" s="32">
        <v>19.32</v>
      </c>
      <c r="H100" s="32">
        <f>PRODUCT(F100,G100)</f>
        <v>6094.3008</v>
      </c>
      <c r="I100" s="56">
        <f t="shared" si="1"/>
        <v>7437.48469632</v>
      </c>
      <c r="K100" s="9"/>
    </row>
    <row r="101" spans="1:11" ht="18">
      <c r="A101" s="57" t="s">
        <v>164</v>
      </c>
      <c r="B101" s="63" t="s">
        <v>157</v>
      </c>
      <c r="C101" s="29" t="s">
        <v>222</v>
      </c>
      <c r="D101" s="64" t="s">
        <v>161</v>
      </c>
      <c r="E101" s="62" t="s">
        <v>4</v>
      </c>
      <c r="F101" s="31">
        <v>225.74</v>
      </c>
      <c r="G101" s="32">
        <v>23.37</v>
      </c>
      <c r="H101" s="32">
        <f>PRODUCT(F101,G101)</f>
        <v>5275.5438</v>
      </c>
      <c r="I101" s="56">
        <f t="shared" si="1"/>
        <v>6438.27365352</v>
      </c>
      <c r="K101" s="9"/>
    </row>
    <row r="102" spans="1:9" ht="18">
      <c r="A102" s="53"/>
      <c r="B102" s="54"/>
      <c r="C102" s="26" t="s">
        <v>217</v>
      </c>
      <c r="D102" s="55" t="s">
        <v>165</v>
      </c>
      <c r="E102" s="62"/>
      <c r="F102" s="31"/>
      <c r="G102" s="32"/>
      <c r="H102" s="32"/>
      <c r="I102" s="56"/>
    </row>
    <row r="103" spans="1:9" ht="18">
      <c r="A103" s="57" t="s">
        <v>164</v>
      </c>
      <c r="B103" s="63" t="s">
        <v>158</v>
      </c>
      <c r="C103" s="29" t="s">
        <v>218</v>
      </c>
      <c r="D103" s="30" t="s">
        <v>162</v>
      </c>
      <c r="E103" s="62" t="s">
        <v>4</v>
      </c>
      <c r="F103" s="31">
        <v>255.88</v>
      </c>
      <c r="G103" s="32">
        <v>21.45</v>
      </c>
      <c r="H103" s="32">
        <f>PRODUCT(F103,G103)</f>
        <v>5488.625999999999</v>
      </c>
      <c r="I103" s="56">
        <f t="shared" si="1"/>
        <v>6698.319170399999</v>
      </c>
    </row>
    <row r="104" spans="1:9" ht="18">
      <c r="A104" s="57" t="s">
        <v>164</v>
      </c>
      <c r="B104" s="63" t="s">
        <v>157</v>
      </c>
      <c r="C104" s="29" t="s">
        <v>219</v>
      </c>
      <c r="D104" s="30" t="s">
        <v>161</v>
      </c>
      <c r="E104" s="62" t="s">
        <v>4</v>
      </c>
      <c r="F104" s="31">
        <v>142.16</v>
      </c>
      <c r="G104" s="32">
        <v>23.37</v>
      </c>
      <c r="H104" s="32">
        <f>PRODUCT(F104,G104)</f>
        <v>3322.2792</v>
      </c>
      <c r="I104" s="56">
        <f t="shared" si="1"/>
        <v>4054.50953568</v>
      </c>
    </row>
    <row r="105" spans="1:9" ht="18">
      <c r="A105" s="53"/>
      <c r="B105" s="54"/>
      <c r="C105" s="26" t="s">
        <v>220</v>
      </c>
      <c r="D105" s="55" t="s">
        <v>166</v>
      </c>
      <c r="E105" s="62"/>
      <c r="F105" s="31"/>
      <c r="G105" s="32"/>
      <c r="H105" s="32"/>
      <c r="I105" s="56"/>
    </row>
    <row r="106" spans="1:9" ht="18">
      <c r="A106" s="57" t="s">
        <v>164</v>
      </c>
      <c r="B106" s="63" t="s">
        <v>159</v>
      </c>
      <c r="C106" s="29" t="s">
        <v>221</v>
      </c>
      <c r="D106" s="30" t="s">
        <v>163</v>
      </c>
      <c r="E106" s="62" t="s">
        <v>4</v>
      </c>
      <c r="F106" s="31">
        <v>86.6</v>
      </c>
      <c r="G106" s="32">
        <v>17.68</v>
      </c>
      <c r="H106" s="32">
        <f>PRODUCT(F106,G106)</f>
        <v>1531.088</v>
      </c>
      <c r="I106" s="56">
        <f t="shared" si="1"/>
        <v>1868.5397951999998</v>
      </c>
    </row>
    <row r="107" spans="1:9" ht="18">
      <c r="A107" s="53"/>
      <c r="B107" s="54"/>
      <c r="C107" s="29"/>
      <c r="D107" s="30"/>
      <c r="E107" s="92" t="s">
        <v>80</v>
      </c>
      <c r="F107" s="93"/>
      <c r="G107" s="94"/>
      <c r="H107" s="58">
        <f>SUM(H100:H106)</f>
        <v>21711.8378</v>
      </c>
      <c r="I107" s="59">
        <f>SUM(I100:I106)</f>
        <v>26497.12685112</v>
      </c>
    </row>
    <row r="108" spans="1:9" ht="4.5" customHeight="1">
      <c r="A108" s="65"/>
      <c r="B108" s="66"/>
      <c r="C108" s="67"/>
      <c r="D108" s="68"/>
      <c r="E108" s="69"/>
      <c r="F108" s="69"/>
      <c r="G108" s="70"/>
      <c r="H108" s="71"/>
      <c r="I108" s="72"/>
    </row>
    <row r="109" spans="1:9" ht="18">
      <c r="A109" s="53"/>
      <c r="B109" s="95" t="s">
        <v>53</v>
      </c>
      <c r="C109" s="95"/>
      <c r="D109" s="95"/>
      <c r="E109" s="95"/>
      <c r="F109" s="95"/>
      <c r="G109" s="96"/>
      <c r="H109" s="73">
        <f>SUM(H46,H52,H58,H63,H70,H78,H83,H107+H97)</f>
        <v>100226.9037</v>
      </c>
      <c r="I109" s="74">
        <f>SUM(I46,I52,I58,I63,I70,I78,I83,I107+I97)</f>
        <v>122316.91327548001</v>
      </c>
    </row>
    <row r="110" spans="1:9" ht="18">
      <c r="A110" s="24"/>
      <c r="B110" s="75"/>
      <c r="C110" s="75"/>
      <c r="D110" s="76"/>
      <c r="E110" s="75"/>
      <c r="F110" s="77"/>
      <c r="G110" s="78"/>
      <c r="H110" s="78"/>
      <c r="I110" s="79"/>
    </row>
    <row r="111" spans="1:9" ht="18">
      <c r="A111" s="24"/>
      <c r="B111" s="75"/>
      <c r="C111" s="75"/>
      <c r="D111" s="76"/>
      <c r="E111" s="75"/>
      <c r="F111" s="77"/>
      <c r="G111" s="78"/>
      <c r="H111" s="78"/>
      <c r="I111" s="79"/>
    </row>
    <row r="112" spans="1:9" ht="18">
      <c r="A112" s="24"/>
      <c r="B112" s="75"/>
      <c r="C112" s="75"/>
      <c r="D112" s="80" t="s">
        <v>52</v>
      </c>
      <c r="E112" s="75"/>
      <c r="F112" s="77"/>
      <c r="G112" s="78"/>
      <c r="H112" s="78"/>
      <c r="I112" s="79"/>
    </row>
    <row r="113" spans="1:9" ht="18">
      <c r="A113" s="24"/>
      <c r="B113" s="75"/>
      <c r="C113" s="75"/>
      <c r="D113" s="80" t="s">
        <v>54</v>
      </c>
      <c r="E113" s="75"/>
      <c r="F113" s="77"/>
      <c r="G113" s="78"/>
      <c r="H113" s="78"/>
      <c r="I113" s="79"/>
    </row>
    <row r="114" spans="1:9" ht="18">
      <c r="A114" s="24"/>
      <c r="B114" s="75"/>
      <c r="C114" s="75"/>
      <c r="D114" s="80" t="s">
        <v>225</v>
      </c>
      <c r="E114" s="75"/>
      <c r="F114" s="77"/>
      <c r="G114" s="78"/>
      <c r="H114" s="78"/>
      <c r="I114" s="79"/>
    </row>
    <row r="115" spans="1:9" ht="18">
      <c r="A115" s="24"/>
      <c r="B115" s="75"/>
      <c r="C115" s="75"/>
      <c r="D115" s="80" t="s">
        <v>55</v>
      </c>
      <c r="E115" s="75"/>
      <c r="F115" s="77"/>
      <c r="G115" s="78"/>
      <c r="H115" s="78"/>
      <c r="I115" s="79"/>
    </row>
    <row r="116" spans="1:9" ht="18">
      <c r="A116" s="24"/>
      <c r="B116" s="75"/>
      <c r="C116" s="75"/>
      <c r="D116" s="76"/>
      <c r="E116" s="75"/>
      <c r="F116" s="77"/>
      <c r="G116" s="78"/>
      <c r="H116" s="78"/>
      <c r="I116" s="79"/>
    </row>
    <row r="117" spans="1:9" ht="18.75" thickBot="1">
      <c r="A117" s="81"/>
      <c r="B117" s="82"/>
      <c r="C117" s="82"/>
      <c r="D117" s="83"/>
      <c r="E117" s="82"/>
      <c r="F117" s="84"/>
      <c r="G117" s="85"/>
      <c r="H117" s="85"/>
      <c r="I117" s="86"/>
    </row>
  </sheetData>
  <sheetProtection/>
  <mergeCells count="27">
    <mergeCell ref="M5:N5"/>
    <mergeCell ref="B7:D7"/>
    <mergeCell ref="A1:I3"/>
    <mergeCell ref="B6:I6"/>
    <mergeCell ref="D20:H20"/>
    <mergeCell ref="D14:H14"/>
    <mergeCell ref="B19:G19"/>
    <mergeCell ref="A4:I4"/>
    <mergeCell ref="J5:L5"/>
    <mergeCell ref="B5:I5"/>
    <mergeCell ref="B26:G26"/>
    <mergeCell ref="D32:H32"/>
    <mergeCell ref="D27:H27"/>
    <mergeCell ref="B31:G31"/>
    <mergeCell ref="E46:G46"/>
    <mergeCell ref="B8:D8"/>
    <mergeCell ref="D10:H10"/>
    <mergeCell ref="B13:G13"/>
    <mergeCell ref="E52:G52"/>
    <mergeCell ref="E107:G107"/>
    <mergeCell ref="B109:G109"/>
    <mergeCell ref="E58:G58"/>
    <mergeCell ref="E70:G70"/>
    <mergeCell ref="E63:G63"/>
    <mergeCell ref="E78:G78"/>
    <mergeCell ref="E83:G83"/>
    <mergeCell ref="E97:G97"/>
  </mergeCells>
  <printOptions/>
  <pageMargins left="0.5118110236220472" right="0.5118110236220472" top="0.3937007874015748" bottom="0.1968503937007874" header="0.31496062992125984" footer="0.31496062992125984"/>
  <pageSetup fitToHeight="0" fitToWidth="0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Silva</dc:creator>
  <cp:keywords/>
  <dc:description/>
  <cp:lastModifiedBy>anny</cp:lastModifiedBy>
  <cp:lastPrinted>2020-03-13T16:54:09Z</cp:lastPrinted>
  <dcterms:created xsi:type="dcterms:W3CDTF">2018-01-05T11:12:35Z</dcterms:created>
  <dcterms:modified xsi:type="dcterms:W3CDTF">2020-05-14T14:43:57Z</dcterms:modified>
  <cp:category/>
  <cp:version/>
  <cp:contentType/>
  <cp:contentStatus/>
</cp:coreProperties>
</file>